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firstSheet="1" activeTab="1"/>
  </bookViews>
  <sheets>
    <sheet name="ACTA" sheetId="1" state="hidden" r:id="rId1"/>
    <sheet name="ALINEABLES" sheetId="2" r:id="rId2"/>
    <sheet name="jugtdm" sheetId="3" state="hidden" r:id="rId3"/>
    <sheet name="equips" sheetId="4" state="hidden" r:id="rId4"/>
    <sheet name="actes.txt" sheetId="5" state="hidden" r:id="rId5"/>
  </sheets>
  <definedNames>
    <definedName name="_HOME">'ACTA'!$B$2</definedName>
    <definedName name="_pers2">'jugtdm'!$G$3:$K$816</definedName>
    <definedName name="_xlfn.IFERROR" hidden="1">#NAME?</definedName>
    <definedName name="actes2">'actes.txt'!$A$1:$F$465</definedName>
    <definedName name="actes4" localSheetId="4">'actes.txt'!$B$1:$F$465</definedName>
    <definedName name="_xlnm.Print_Area" localSheetId="0">'ACTA'!$B$2:$AT$31</definedName>
    <definedName name="_xlnm.Print_Area" localSheetId="1">'ALINEABLES'!$B$1:$O$34</definedName>
    <definedName name="BUSCAINDICE">'jugtdm'!$B$4:$H$900</definedName>
    <definedName name="CLUBS">'equips'!$B$3:$C$38</definedName>
    <definedName name="equips2">'equips'!$A$3:$C$38</definedName>
    <definedName name="home">'ACTA'!$A$1</definedName>
    <definedName name="jugtdm" localSheetId="2">'jugtdm'!$B$3:$J$872</definedName>
    <definedName name="res">'ACTA'!$B$51:$V$58</definedName>
    <definedName name="result">'jugtdm'!$A$5:$I$18</definedName>
    <definedName name="TRIA">'ACTA'!$CM$13:$CU$19</definedName>
    <definedName name="tria2">'ACTA'!$CN$13:$CN$19</definedName>
  </definedNames>
  <calcPr fullCalcOnLoad="1"/>
</workbook>
</file>

<file path=xl/comments1.xml><?xml version="1.0" encoding="utf-8"?>
<comments xmlns="http://schemas.openxmlformats.org/spreadsheetml/2006/main">
  <authors>
    <author>competicio08</author>
    <author>xavivaradero</author>
  </authors>
  <commentList>
    <comment ref="Q16" authorId="0">
      <text>
        <r>
          <rPr>
            <b/>
            <sz val="8"/>
            <rFont val="Tahoma"/>
            <family val="2"/>
          </rPr>
          <t>Només es pot substituir el número automàtic si es canvia el jugador amb l'encontre guanyat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>Només es pot substituir el número automàtic si es canvia el jugador amb l'encontre guanyat</t>
        </r>
        <r>
          <rPr>
            <sz val="8"/>
            <rFont val="Tahoma"/>
            <family val="2"/>
          </rPr>
          <t xml:space="preserve">
</t>
        </r>
      </text>
    </comment>
    <comment ref="AM1" authorId="1">
      <text>
        <r>
          <rPr>
            <sz val="9"/>
            <rFont val="Tahoma"/>
            <family val="2"/>
          </rPr>
          <t xml:space="preserve">Informació:
- "Actualitzar" captura les dades de jugadors i de les actes del nostre servidor.
</t>
        </r>
      </text>
    </comment>
  </commentList>
</comments>
</file>

<file path=xl/sharedStrings.xml><?xml version="1.0" encoding="utf-8"?>
<sst xmlns="http://schemas.openxmlformats.org/spreadsheetml/2006/main" count="6536" uniqueCount="1050">
  <si>
    <t>LLIC</t>
  </si>
  <si>
    <t xml:space="preserve"> </t>
  </si>
  <si>
    <t xml:space="preserve">  Dia:</t>
  </si>
  <si>
    <t>Assignar lletres (Obligatori)</t>
  </si>
  <si>
    <t>Local:</t>
  </si>
  <si>
    <t>Visitant:</t>
  </si>
  <si>
    <t xml:space="preserve"> Local juga amb "YXZ"</t>
  </si>
  <si>
    <t xml:space="preserve"> Local juga amb "ABC"</t>
  </si>
  <si>
    <t>punts</t>
  </si>
  <si>
    <t>- Només podeu introduir dades a les caselles ombrejades en color verd i al requadre d'observacions</t>
  </si>
  <si>
    <t>NP</t>
  </si>
  <si>
    <t>Eq.ABC</t>
  </si>
  <si>
    <t>Eq.XYZ</t>
  </si>
  <si>
    <t>Ll</t>
  </si>
  <si>
    <t>Jugador</t>
  </si>
  <si>
    <t>Club</t>
  </si>
  <si>
    <t>1r joc</t>
  </si>
  <si>
    <t>2n joc</t>
  </si>
  <si>
    <t>3r joc</t>
  </si>
  <si>
    <t>4t joc</t>
  </si>
  <si>
    <t>5è joc</t>
  </si>
  <si>
    <t>Parcial</t>
  </si>
  <si>
    <t>General</t>
  </si>
  <si>
    <t>A</t>
  </si>
  <si>
    <t>Y</t>
  </si>
  <si>
    <t>B</t>
  </si>
  <si>
    <t>X</t>
  </si>
  <si>
    <t>C</t>
  </si>
  <si>
    <t>Z</t>
  </si>
  <si>
    <t>db</t>
  </si>
  <si>
    <t>Guanyador:</t>
  </si>
  <si>
    <t>Instruccions:</t>
  </si>
  <si>
    <t>F</t>
  </si>
  <si>
    <t>llicencies ordenades x club</t>
  </si>
  <si>
    <t>EDA</t>
  </si>
  <si>
    <t>E</t>
  </si>
  <si>
    <t>V</t>
  </si>
  <si>
    <t>W</t>
  </si>
  <si>
    <t>- En cas de "No presentat", poseu els jugadors de l'equip presentat, no poseu cap resultat i poseu  a observacions els motius o les circumstàncies.</t>
  </si>
  <si>
    <t>Observacions</t>
  </si>
  <si>
    <t>Àrbitre</t>
  </si>
  <si>
    <t>Llicència núm.:</t>
  </si>
  <si>
    <t>QUE ES MOSTRI EL NOM NO PRESUPOSA QUE SIGUI CORRECTE L'ALINEACIÓ</t>
  </si>
  <si>
    <t>LLICÈNCIES ALINEABLES (Excepte canvis d'"STATUS")</t>
  </si>
  <si>
    <t xml:space="preserve"> GRUP:</t>
  </si>
  <si>
    <t>JORNADA:</t>
  </si>
  <si>
    <t>ACTA:</t>
  </si>
  <si>
    <t>- Introduïu Núm d'ACTA (consultar calendari). Després assigneu lletres</t>
  </si>
  <si>
    <t>SOY Guillem</t>
  </si>
  <si>
    <t>OBREGON Joan</t>
  </si>
  <si>
    <t>EQ</t>
  </si>
  <si>
    <t>EQUIP</t>
  </si>
  <si>
    <t>CTT ALMOSTER</t>
  </si>
  <si>
    <t>CTT TORTOSA</t>
  </si>
  <si>
    <t>CTT ATENEU 1882</t>
  </si>
  <si>
    <t>CTT PARETS</t>
  </si>
  <si>
    <t>CTT CARDEDEU EIG</t>
  </si>
  <si>
    <t>TERMOTUR CALELLA</t>
  </si>
  <si>
    <t>CTT RIPOLL</t>
  </si>
  <si>
    <t>CTT OLOT</t>
  </si>
  <si>
    <t>CN MATARÓ QUADIS</t>
  </si>
  <si>
    <t>CTT VILABLAREIX</t>
  </si>
  <si>
    <t>CTT BÀSCARA</t>
  </si>
  <si>
    <t>CT BARCINO</t>
  </si>
  <si>
    <t>EL CENTRE</t>
  </si>
  <si>
    <t>CC SANTS</t>
  </si>
  <si>
    <t>CTT POBLENOU</t>
  </si>
  <si>
    <r>
      <t xml:space="preserve">(AB) </t>
    </r>
    <r>
      <rPr>
        <b/>
        <sz val="10"/>
        <rFont val="Arial"/>
        <family val="2"/>
      </rPr>
      <t>La primera alineació a l'equip "A" o "B" determinarà el seu enquadrament</t>
    </r>
  </si>
  <si>
    <t>A/B</t>
  </si>
  <si>
    <t>SEN</t>
  </si>
  <si>
    <t>CARRERA Àlex</t>
  </si>
  <si>
    <t>MOLLSA</t>
  </si>
  <si>
    <t>VET</t>
  </si>
  <si>
    <t>ESP</t>
  </si>
  <si>
    <t>CRUZ Antonio</t>
  </si>
  <si>
    <t>S23</t>
  </si>
  <si>
    <t>FELIU Albert</t>
  </si>
  <si>
    <t>A1</t>
  </si>
  <si>
    <t>JUV</t>
  </si>
  <si>
    <t>LECH Sebastian Lukasz</t>
  </si>
  <si>
    <t>NO NAC</t>
  </si>
  <si>
    <t>INF</t>
  </si>
  <si>
    <t>MIRO Francesc</t>
  </si>
  <si>
    <t>MIRO Marc</t>
  </si>
  <si>
    <t>MOLINA Marc</t>
  </si>
  <si>
    <t>S21</t>
  </si>
  <si>
    <t>SOLSONA Guillem</t>
  </si>
  <si>
    <t>ALMOST</t>
  </si>
  <si>
    <t>BEN</t>
  </si>
  <si>
    <t>CIURANA Sergi</t>
  </si>
  <si>
    <t>GEBELLI Oriol</t>
  </si>
  <si>
    <t>PADILLA Manel</t>
  </si>
  <si>
    <t>PAGES Gerard</t>
  </si>
  <si>
    <t>PALLEJA Ramon</t>
  </si>
  <si>
    <t>PIÑOL Marc</t>
  </si>
  <si>
    <t>PRE</t>
  </si>
  <si>
    <t>TORRES Adria</t>
  </si>
  <si>
    <t>AYORA Miguel</t>
  </si>
  <si>
    <t>TORTOS</t>
  </si>
  <si>
    <t>CAMPOS Sergi</t>
  </si>
  <si>
    <t>CHICO M. Angel</t>
  </si>
  <si>
    <t>DOMINGO David</t>
  </si>
  <si>
    <t>MARTINEZ Arcadio</t>
  </si>
  <si>
    <t>MARTINEZ Juan</t>
  </si>
  <si>
    <t>MUÑOZ Juan Carlos</t>
  </si>
  <si>
    <t>QUEROL Jaume</t>
  </si>
  <si>
    <t>ROCA Eric</t>
  </si>
  <si>
    <t>SANAHUJA Ivan Manuel</t>
  </si>
  <si>
    <t>AMIGÓ Max</t>
  </si>
  <si>
    <t>BORGES</t>
  </si>
  <si>
    <t>AB</t>
  </si>
  <si>
    <t>AMILL Marc</t>
  </si>
  <si>
    <t>ALE</t>
  </si>
  <si>
    <t>BARRUFET Jaume</t>
  </si>
  <si>
    <t>CAPDEVILA Bernat</t>
  </si>
  <si>
    <t>CARRERA Francesc</t>
  </si>
  <si>
    <t>GALLART Carlos</t>
  </si>
  <si>
    <t>MACIA Joan Ramon</t>
  </si>
  <si>
    <t>MADUEÑO Aitor</t>
  </si>
  <si>
    <t>MADUEÑO Ivan</t>
  </si>
  <si>
    <t>MORENO Gerard</t>
  </si>
  <si>
    <t>MORENO Marçal</t>
  </si>
  <si>
    <t>MÜLLER Luca Pau</t>
  </si>
  <si>
    <t>PALAU Pau</t>
  </si>
  <si>
    <t>QUINTANA Gerard</t>
  </si>
  <si>
    <t>RIBERA Albert</t>
  </si>
  <si>
    <t>RIBERA Pol</t>
  </si>
  <si>
    <t>SANCHEZ Quim</t>
  </si>
  <si>
    <t>SEGURA Maria</t>
  </si>
  <si>
    <t>SOLANS Edna</t>
  </si>
  <si>
    <t>SOLANS Francesc</t>
  </si>
  <si>
    <t>TORNE Eric</t>
  </si>
  <si>
    <t>BOLTÀ Ot</t>
  </si>
  <si>
    <t>OLESA</t>
  </si>
  <si>
    <t>BUXEDA Joan</t>
  </si>
  <si>
    <t>CASADO Yeray</t>
  </si>
  <si>
    <t>DELGADO Francisco</t>
  </si>
  <si>
    <t>DUOCASTELLA Ricard</t>
  </si>
  <si>
    <t>FLORES Francisco</t>
  </si>
  <si>
    <t>GARCIA Benito</t>
  </si>
  <si>
    <t>HARO Gerard</t>
  </si>
  <si>
    <t>HUERTAS Ruben</t>
  </si>
  <si>
    <t>LLONGUERAS Valenti</t>
  </si>
  <si>
    <t>MOSCOSO Camila Renata</t>
  </si>
  <si>
    <t>MOYA Carlos</t>
  </si>
  <si>
    <t>OLLE Xavier</t>
  </si>
  <si>
    <t>PLAYÀ Josep Mª</t>
  </si>
  <si>
    <t>RUIZ Cristobal</t>
  </si>
  <si>
    <t>SUÑE Manel</t>
  </si>
  <si>
    <t>CORTES Juan Jose</t>
  </si>
  <si>
    <t>TONA</t>
  </si>
  <si>
    <t>GRANADOS Claudio</t>
  </si>
  <si>
    <t>LARA Marc</t>
  </si>
  <si>
    <t>MASALÓ Jordi</t>
  </si>
  <si>
    <t>MORATO Eduard</t>
  </si>
  <si>
    <t>PUJOL Arnau</t>
  </si>
  <si>
    <t>ATEN82</t>
  </si>
  <si>
    <t>BONALUQUE Sergio</t>
  </si>
  <si>
    <t>BONAVILA Alejandro</t>
  </si>
  <si>
    <t>DURAN Roberto Carlos</t>
  </si>
  <si>
    <t>FERNANDEZ Sergio</t>
  </si>
  <si>
    <t>GIMENEZ Angel</t>
  </si>
  <si>
    <t>GIRO Xavier</t>
  </si>
  <si>
    <t>INFANTE Enric</t>
  </si>
  <si>
    <t>INFANTE Julia</t>
  </si>
  <si>
    <t>LLOPART Jaume</t>
  </si>
  <si>
    <t>LOPEZ Eric</t>
  </si>
  <si>
    <t>LOPEZ Sergi</t>
  </si>
  <si>
    <t>MANZANO Enric</t>
  </si>
  <si>
    <t>MARTI Eric</t>
  </si>
  <si>
    <t>MARTINEZ Eva</t>
  </si>
  <si>
    <t>MORA Isaac</t>
  </si>
  <si>
    <t>MORALES Manuel</t>
  </si>
  <si>
    <t>MUÑOZ Andreu</t>
  </si>
  <si>
    <t>OBIOLS Pol</t>
  </si>
  <si>
    <t>OSUNA Fco. Jose</t>
  </si>
  <si>
    <t>PALLAS Sergi</t>
  </si>
  <si>
    <t>PASCUAL Marc</t>
  </si>
  <si>
    <t>PLA Joaquim</t>
  </si>
  <si>
    <t>PONS Roger</t>
  </si>
  <si>
    <t>PORTET Josep Mª</t>
  </si>
  <si>
    <t>SEGURA Antoni</t>
  </si>
  <si>
    <t>TORRELL Enrique</t>
  </si>
  <si>
    <t>TOST Daniel</t>
  </si>
  <si>
    <t>VEGA Alberto</t>
  </si>
  <si>
    <t>VELEZ Ivan</t>
  </si>
  <si>
    <t>VINUESA Victor</t>
  </si>
  <si>
    <t>ARDILA Juan Carlos</t>
  </si>
  <si>
    <t>PRAT</t>
  </si>
  <si>
    <t>CALLEJA David</t>
  </si>
  <si>
    <t>CAMINO Juan Manuel</t>
  </si>
  <si>
    <t>CAÑETE Antonio Jose</t>
  </si>
  <si>
    <t>CASOLIVA Juan Jose</t>
  </si>
  <si>
    <t>DELGADO Ruben</t>
  </si>
  <si>
    <t>JULIÀ Fèlix</t>
  </si>
  <si>
    <t>MARTIN Armando</t>
  </si>
  <si>
    <t>MARTINEZ Eduard</t>
  </si>
  <si>
    <t>MONTAGUT Ramon</t>
  </si>
  <si>
    <t>RABADAN Luis</t>
  </si>
  <si>
    <t>RECHES Ivan</t>
  </si>
  <si>
    <t>RUIZ Amador</t>
  </si>
  <si>
    <t>AUSIO Pere</t>
  </si>
  <si>
    <t>VICTT</t>
  </si>
  <si>
    <t>BAU Adrià</t>
  </si>
  <si>
    <t>BAUCELLS Genís</t>
  </si>
  <si>
    <t>DACHS Gil</t>
  </si>
  <si>
    <t>GARRIDO Martí</t>
  </si>
  <si>
    <t>GIMENO Biel</t>
  </si>
  <si>
    <t>MIARONS Arnau</t>
  </si>
  <si>
    <t>MONTOLIU Aniol</t>
  </si>
  <si>
    <t>PEIX Lluis</t>
  </si>
  <si>
    <t>PLADEVALL Jordi</t>
  </si>
  <si>
    <t>PORTET Joaquim</t>
  </si>
  <si>
    <t>RODRÍGUEZ Biel</t>
  </si>
  <si>
    <t>TURA Daniel</t>
  </si>
  <si>
    <t>VENEGAS Edgar</t>
  </si>
  <si>
    <t>CAMPOS Ramon</t>
  </si>
  <si>
    <t>MOLINS</t>
  </si>
  <si>
    <t>DURAN Ignasi</t>
  </si>
  <si>
    <t>FUCHS Andreas</t>
  </si>
  <si>
    <t>LONGÀS Josep</t>
  </si>
  <si>
    <t>MINGUELL Roger</t>
  </si>
  <si>
    <t>NOUREDDINE Kassimi</t>
  </si>
  <si>
    <t>PUIGGARÍ Albert</t>
  </si>
  <si>
    <t>PARETS</t>
  </si>
  <si>
    <t>MARTÍN Agustí</t>
  </si>
  <si>
    <t>MOLINA Miguel</t>
  </si>
  <si>
    <t>MONTAÑANA Hector</t>
  </si>
  <si>
    <t>ALMENDROS Anibal</t>
  </si>
  <si>
    <t>CARDED</t>
  </si>
  <si>
    <t>ASENSIO Obed</t>
  </si>
  <si>
    <t>AZCON David</t>
  </si>
  <si>
    <t>AZCON Joaquin</t>
  </si>
  <si>
    <t>CARMONA Manuel</t>
  </si>
  <si>
    <t>CASANOVA Claudia</t>
  </si>
  <si>
    <t>CONSUEGRA Antonio Jose</t>
  </si>
  <si>
    <t>GUAL Carles</t>
  </si>
  <si>
    <t>GUAL Enric</t>
  </si>
  <si>
    <t>GUAL Josep</t>
  </si>
  <si>
    <t>GUTIERREZ Joan M.</t>
  </si>
  <si>
    <t>LUCEA Javier</t>
  </si>
  <si>
    <t>MONSALVE Francesc</t>
  </si>
  <si>
    <t>RIUS Eusebi</t>
  </si>
  <si>
    <t>RODRIGUEZ Xavier</t>
  </si>
  <si>
    <t>VERA Edgardo Oliver</t>
  </si>
  <si>
    <t>ABIO Xavier</t>
  </si>
  <si>
    <t>CALEL</t>
  </si>
  <si>
    <t>ARDERIU Pau</t>
  </si>
  <si>
    <t>CERVANTES Joel</t>
  </si>
  <si>
    <t>FONT Jordi</t>
  </si>
  <si>
    <t>FONT Laia</t>
  </si>
  <si>
    <t>KUMAR Aman</t>
  </si>
  <si>
    <t>LEONE Mateo</t>
  </si>
  <si>
    <t>LEONE Tomás</t>
  </si>
  <si>
    <t>MARTINEZ Abel</t>
  </si>
  <si>
    <t>MARTÍNEZ Alex</t>
  </si>
  <si>
    <t>MARTÍNEZ Maria</t>
  </si>
  <si>
    <t>PUIG Aitor</t>
  </si>
  <si>
    <t>PUIG Jaume</t>
  </si>
  <si>
    <t>ROCA Aniol</t>
  </si>
  <si>
    <t>RUSCALLEDA Antoni</t>
  </si>
  <si>
    <t>SANCHEZ Josep</t>
  </si>
  <si>
    <t>SAÑA Orlando</t>
  </si>
  <si>
    <t>VILLARET Mateu</t>
  </si>
  <si>
    <t>VILLARET Pol</t>
  </si>
  <si>
    <t>WIELAND Johann</t>
  </si>
  <si>
    <t>BADALO</t>
  </si>
  <si>
    <t>CASES Alex</t>
  </si>
  <si>
    <t>GARCIA Daniel</t>
  </si>
  <si>
    <t>LLORET Jordi</t>
  </si>
  <si>
    <t>MAROTO Adrià</t>
  </si>
  <si>
    <t>MENINO Eudald</t>
  </si>
  <si>
    <t>MENINO Pau</t>
  </si>
  <si>
    <t>MILLAN Jan</t>
  </si>
  <si>
    <t>MONTÀÑEZ Xavier</t>
  </si>
  <si>
    <t>NOVELL Ferran</t>
  </si>
  <si>
    <t>PÉREZ Adrià Marc</t>
  </si>
  <si>
    <t>RAVENTÓS Arnau</t>
  </si>
  <si>
    <t>ROBLES Adrià</t>
  </si>
  <si>
    <t>ROJO Ivan</t>
  </si>
  <si>
    <t>ROJO Mario</t>
  </si>
  <si>
    <t>RUESCAS David</t>
  </si>
  <si>
    <t>SANZ Marcel</t>
  </si>
  <si>
    <t>TÀRRAGA Álvaro</t>
  </si>
  <si>
    <t>ALEJO Alexandre</t>
  </si>
  <si>
    <t>RIPOLL</t>
  </si>
  <si>
    <t>CARDONA Ivan</t>
  </si>
  <si>
    <t>CARDONA Marc</t>
  </si>
  <si>
    <t>COLL Isaac</t>
  </si>
  <si>
    <t>MARTINEZ Eduardo</t>
  </si>
  <si>
    <t>SELLAS Xavier</t>
  </si>
  <si>
    <t>SURIÑACH Gabriel</t>
  </si>
  <si>
    <t>ARBUSÀ Ferran</t>
  </si>
  <si>
    <t>OLOT</t>
  </si>
  <si>
    <t>COBA Eduard</t>
  </si>
  <si>
    <t>COSTA Marc</t>
  </si>
  <si>
    <t>MOLINÉ Gerard</t>
  </si>
  <si>
    <t>NATYNA Roman</t>
  </si>
  <si>
    <t>NIETO Guillem</t>
  </si>
  <si>
    <t>NOGUE Alex</t>
  </si>
  <si>
    <t>RODES Aleix</t>
  </si>
  <si>
    <t>SINGH Arashbir</t>
  </si>
  <si>
    <t>RUIZ Jordi</t>
  </si>
  <si>
    <t>MATARO</t>
  </si>
  <si>
    <t>CALVILLO Izan</t>
  </si>
  <si>
    <t>DVORAK Volodymir</t>
  </si>
  <si>
    <t>MARTINEZ Dani</t>
  </si>
  <si>
    <t>PACAREU Aleix</t>
  </si>
  <si>
    <t>POUS Jacob</t>
  </si>
  <si>
    <t>ROCAMORA Andreu</t>
  </si>
  <si>
    <t>RODON Arnau</t>
  </si>
  <si>
    <t>BERNEDA Robert</t>
  </si>
  <si>
    <t>VILABL</t>
  </si>
  <si>
    <t>CARRERAS Jan</t>
  </si>
  <si>
    <t>CASSÀ Lluís</t>
  </si>
  <si>
    <t>COLL Arnau</t>
  </si>
  <si>
    <t>CORTADA Lluis</t>
  </si>
  <si>
    <t>GUALLAR Marti</t>
  </si>
  <si>
    <t>LILLO Adrià</t>
  </si>
  <si>
    <t>LLORET Tomas</t>
  </si>
  <si>
    <t>PAGÉS Arnau</t>
  </si>
  <si>
    <t>PUJOLAR Franc</t>
  </si>
  <si>
    <t>VALERA Miquel</t>
  </si>
  <si>
    <t>VILARNAU Pau</t>
  </si>
  <si>
    <t>GASCON Alejandro</t>
  </si>
  <si>
    <t>MAREGIL Alvaro</t>
  </si>
  <si>
    <t>PUBILL Jaume</t>
  </si>
  <si>
    <t>ALECH Josep</t>
  </si>
  <si>
    <t>BASCA</t>
  </si>
  <si>
    <t>AMAT Briac</t>
  </si>
  <si>
    <t>BARREIRO Ricard</t>
  </si>
  <si>
    <t>GELI Genis</t>
  </si>
  <si>
    <t>HURTOS Oriol</t>
  </si>
  <si>
    <t>IMLAHI Jordi</t>
  </si>
  <si>
    <t>SANDU Alexandru Adrian</t>
  </si>
  <si>
    <t>GARCIA Xavier</t>
  </si>
  <si>
    <t>HOSPIT</t>
  </si>
  <si>
    <t>CANTON Bruno</t>
  </si>
  <si>
    <t>COMAS Pol</t>
  </si>
  <si>
    <t>COSTA Joao Miguel</t>
  </si>
  <si>
    <t>COSTA Tomas</t>
  </si>
  <si>
    <t>ELLACURÍA Pablo</t>
  </si>
  <si>
    <t>FERNANDEZ Oriol</t>
  </si>
  <si>
    <t>HERRERO Pau</t>
  </si>
  <si>
    <t>MARANTE Fernando</t>
  </si>
  <si>
    <t>MILANOVIC Antony Laurent</t>
  </si>
  <si>
    <t>MUNIESA Ruben</t>
  </si>
  <si>
    <t>MUNIESA Victor</t>
  </si>
  <si>
    <t>PANADES Enrique</t>
  </si>
  <si>
    <t>PLAZAS Gustavo</t>
  </si>
  <si>
    <t>SACASAS Laia</t>
  </si>
  <si>
    <t>SACASAS Marcel</t>
  </si>
  <si>
    <t>SANCHÍS Marc</t>
  </si>
  <si>
    <t>SAURINA Guillem</t>
  </si>
  <si>
    <t>SOLSONA Eduard</t>
  </si>
  <si>
    <t>CARBONELL Daniel</t>
  </si>
  <si>
    <t>BARCIN</t>
  </si>
  <si>
    <t>CAUDET Roman</t>
  </si>
  <si>
    <t>CHAUME Arturo</t>
  </si>
  <si>
    <t>CULLA Jose Luis</t>
  </si>
  <si>
    <t>GARRIDO Antoni</t>
  </si>
  <si>
    <t>GODES Ana Maria</t>
  </si>
  <si>
    <t>PEÑA Clemente</t>
  </si>
  <si>
    <t>SOISA Pedro</t>
  </si>
  <si>
    <t>SOLER Ramon</t>
  </si>
  <si>
    <t>VICENTE Pau</t>
  </si>
  <si>
    <t>ALVAREZ Enrique Sotero</t>
  </si>
  <si>
    <t>CENTRE</t>
  </si>
  <si>
    <t>BADIA Albert</t>
  </si>
  <si>
    <t>BERNABEU Ricardo</t>
  </si>
  <si>
    <t>CABESTANY Eduard</t>
  </si>
  <si>
    <t>CHACON Alejandro</t>
  </si>
  <si>
    <t>CONDAL Jaume</t>
  </si>
  <si>
    <t>DOMENECH Jose</t>
  </si>
  <si>
    <t>EXPOSITO Juan Antonio</t>
  </si>
  <si>
    <t>FRANCH Jaume</t>
  </si>
  <si>
    <t>GARCIA Jose Luis</t>
  </si>
  <si>
    <t>GIL Juan Manuel</t>
  </si>
  <si>
    <t>GOMIS Anna</t>
  </si>
  <si>
    <t>GOMIS Francesc</t>
  </si>
  <si>
    <t>LARRIBA Luis</t>
  </si>
  <si>
    <t>LLUVERAS Oriol Manuel</t>
  </si>
  <si>
    <t>MARTIN Julian</t>
  </si>
  <si>
    <t>MENDOZA Alejandro</t>
  </si>
  <si>
    <t>MORI Dorian</t>
  </si>
  <si>
    <t>POCH Xavier</t>
  </si>
  <si>
    <t>RABASA Antoni</t>
  </si>
  <si>
    <t>SAYOL Gemma</t>
  </si>
  <si>
    <t>SERRANO Fabià</t>
  </si>
  <si>
    <t>VERA Juan</t>
  </si>
  <si>
    <t>VIADE Antonio</t>
  </si>
  <si>
    <t>SANTS</t>
  </si>
  <si>
    <t>ARRAYAS Victor</t>
  </si>
  <si>
    <t>AYUSO Alejandro</t>
  </si>
  <si>
    <t>BOFARULL Ramon</t>
  </si>
  <si>
    <t>CASAS Jaume</t>
  </si>
  <si>
    <t>GIMÉNEZ Julio</t>
  </si>
  <si>
    <t>IGLESIAS Carlos</t>
  </si>
  <si>
    <t>LEMUS Luis Antonio</t>
  </si>
  <si>
    <t>MAÑE Merce</t>
  </si>
  <si>
    <t>NUÑEZ Edgardo</t>
  </si>
  <si>
    <t>PANAREDA Jordi</t>
  </si>
  <si>
    <t>PEDRÓ Santiago</t>
  </si>
  <si>
    <t>RIVAS Emili</t>
  </si>
  <si>
    <t>RUIZ Juan Jesus</t>
  </si>
  <si>
    <t>TARRAGO Enric</t>
  </si>
  <si>
    <t>VIDAL Oscar</t>
  </si>
  <si>
    <t>WEN Yang</t>
  </si>
  <si>
    <t>BOSCH Miquel</t>
  </si>
  <si>
    <t>FALCO</t>
  </si>
  <si>
    <t>BUISAN Marti</t>
  </si>
  <si>
    <t>CAIRO Guillem</t>
  </si>
  <si>
    <t>CREUS Domenec</t>
  </si>
  <si>
    <t>FONT Aniol</t>
  </si>
  <si>
    <t>GARCIA Carlos</t>
  </si>
  <si>
    <t>HUGUET Ferran</t>
  </si>
  <si>
    <t>MITATS Roger</t>
  </si>
  <si>
    <t>NOGUERAS Joan</t>
  </si>
  <si>
    <t>OLIVARES Andreu</t>
  </si>
  <si>
    <t>OLIVARES Josep</t>
  </si>
  <si>
    <t>RAMIREZ Alex</t>
  </si>
  <si>
    <t>SERRANO Francisco</t>
  </si>
  <si>
    <t>VILA Biel</t>
  </si>
  <si>
    <t>FERNÁNDEZ Cristian</t>
  </si>
  <si>
    <t>LOPEZ Adam</t>
  </si>
  <si>
    <t>SANS Guillem</t>
  </si>
  <si>
    <t>BADIA Enric</t>
  </si>
  <si>
    <t>AMICS</t>
  </si>
  <si>
    <t>BARRAU Rafael</t>
  </si>
  <si>
    <t>CATALAN Oriol</t>
  </si>
  <si>
    <t>CRISPI Lluís</t>
  </si>
  <si>
    <t>GIBERT Francesc</t>
  </si>
  <si>
    <t>PAGÈS Albert</t>
  </si>
  <si>
    <t>RODRIGUEZ Carlos</t>
  </si>
  <si>
    <t>SERRES Jordi</t>
  </si>
  <si>
    <t>BALLESTA Lluis Carles</t>
  </si>
  <si>
    <t>PREMIA</t>
  </si>
  <si>
    <t>COLLDEFORN Jaume</t>
  </si>
  <si>
    <t>COMAS Jordi</t>
  </si>
  <si>
    <t>CUMPLIDO Guadalupe</t>
  </si>
  <si>
    <t>ESCOLA Francisco Javier</t>
  </si>
  <si>
    <t>GARCIA David</t>
  </si>
  <si>
    <t>GOMEZ Joel</t>
  </si>
  <si>
    <t>GUAL Jordi</t>
  </si>
  <si>
    <t>GUARCH Joaquim</t>
  </si>
  <si>
    <t>KREMEN Lara</t>
  </si>
  <si>
    <t>MUÑOZ M. Elena</t>
  </si>
  <si>
    <t>PINEDA Jordi</t>
  </si>
  <si>
    <t>ROCA David</t>
  </si>
  <si>
    <t>RODA Martí</t>
  </si>
  <si>
    <t>ROSELLÓ Jordi</t>
  </si>
  <si>
    <t>SANTIAGO David Jose</t>
  </si>
  <si>
    <t>VILALTA Agusti</t>
  </si>
  <si>
    <t>VILARO Joan Mª</t>
  </si>
  <si>
    <t>BOIX Angel Antonio</t>
  </si>
  <si>
    <t>ATEPN</t>
  </si>
  <si>
    <t>CAPILLA Carlos</t>
  </si>
  <si>
    <t>FELIU Jose</t>
  </si>
  <si>
    <t>GARCES Lorenzo</t>
  </si>
  <si>
    <t>MORENO Juan M.</t>
  </si>
  <si>
    <t>- Si teniu problemes amb algun número personal, podeu utilitzar els np "AAA", "BBB", "CCC", "XXX", "YYY" O "ZZZ". Poseu el nom i DNI a observacions.</t>
  </si>
  <si>
    <t>PACAREU Sergi</t>
  </si>
  <si>
    <t>FRANQUET Juan</t>
  </si>
  <si>
    <t xml:space="preserve"> &lt;- Poseu una "x" o deixeu en blanc</t>
  </si>
  <si>
    <t>Jugadors reserves (si n'hi ha, s'ha de fer constar)</t>
  </si>
  <si>
    <t>LAUNAIS Bruno</t>
  </si>
  <si>
    <t>FEDERACIÓ CATALANA DE TENNIS DE TAULA - COMUNICACIÓ DE RESULTATS I ACTA - TERCERA ESTATAL MASCULINA - TEMPORADA 2019/2020</t>
  </si>
  <si>
    <t>v1.0</t>
  </si>
  <si>
    <t>TT CASSÀ</t>
  </si>
  <si>
    <t>ATT PREMIÀ DE MAR</t>
  </si>
  <si>
    <t>TT TRAMUNTANA</t>
  </si>
  <si>
    <t>CTT XARXA MALGRAT</t>
  </si>
  <si>
    <t>FORN BERTRAN BADALONA</t>
  </si>
  <si>
    <t>HOSPITALET GRUPO PREVING A</t>
  </si>
  <si>
    <t>AGRUPACIÓ CONGRÉS</t>
  </si>
  <si>
    <t>BORGES MASIA TERO</t>
  </si>
  <si>
    <t>MOLLERUSSA SERVISIMO VW</t>
  </si>
  <si>
    <t>C.T.T.VILANOVA</t>
  </si>
  <si>
    <t>TT PRAT LISANT</t>
  </si>
  <si>
    <t>HOSPITALET GRUPO PREVING B</t>
  </si>
  <si>
    <t>CTT ATLÈTIC MOLINS DE REI</t>
  </si>
  <si>
    <t>TENNIS TAULA CASTELLDEFELS</t>
  </si>
  <si>
    <t>GIRBAU VIC TT</t>
  </si>
  <si>
    <t>CLUB NATACIÓ SABADELL</t>
  </si>
  <si>
    <t>CLUB TENNIS TAULA TONA</t>
  </si>
  <si>
    <t>UE SANT CUGAT</t>
  </si>
  <si>
    <t>LA BANDA DE LA MASIA</t>
  </si>
  <si>
    <t>BLANXART XALOC OLESA</t>
  </si>
  <si>
    <t>HOSPITB</t>
  </si>
  <si>
    <t>VILANO</t>
  </si>
  <si>
    <t>CASTDF</t>
  </si>
  <si>
    <t>CNSABA</t>
  </si>
  <si>
    <t>CONGRE</t>
  </si>
  <si>
    <t>XARXA</t>
  </si>
  <si>
    <t>TTCAS</t>
  </si>
  <si>
    <t>TRAMUN</t>
  </si>
  <si>
    <t>equips fix 2019/2020</t>
  </si>
  <si>
    <t>CTT ELS AMICS TERRASSA</t>
  </si>
  <si>
    <t>TDM 2019/2020</t>
  </si>
  <si>
    <t xml:space="preserve"> actes.txt </t>
  </si>
  <si>
    <t xml:space="preserve"> Temp.19/20 </t>
  </si>
  <si>
    <t xml:space="preserve"> ACTA </t>
  </si>
  <si>
    <t xml:space="preserve"> DIA </t>
  </si>
  <si>
    <t xml:space="preserve"> HORA </t>
  </si>
  <si>
    <t xml:space="preserve"> EQ1 </t>
  </si>
  <si>
    <t xml:space="preserve"> EQ2 </t>
  </si>
  <si>
    <t xml:space="preserve"> Acta: </t>
  </si>
  <si>
    <t>Dia</t>
  </si>
  <si>
    <t>hora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</si>
  <si>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</si>
  <si>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</si>
  <si>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</si>
  <si>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</si>
  <si>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</si>
  <si>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</si>
  <si>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</si>
  <si>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</si>
  <si>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</si>
  <si>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</si>
  <si>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</si>
  <si>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 xml:space="preserve"> Dia </t>
  </si>
  <si>
    <t xml:space="preserve"> hora </t>
  </si>
  <si>
    <t xml:space="preserve"> J12 </t>
  </si>
  <si>
    <t xml:space="preserve"> €-   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</si>
  <si>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</si>
  <si>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</si>
  <si>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</si>
  <si>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</si>
  <si>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</si>
  <si>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</si>
  <si>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</si>
  <si>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</si>
  <si>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</si>
  <si>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</si>
  <si>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J12</t>
  </si>
  <si>
    <t>Hora:</t>
  </si>
  <si>
    <t>index</t>
  </si>
  <si>
    <t>nac</t>
  </si>
  <si>
    <t>num eq</t>
  </si>
  <si>
    <t>tipus</t>
  </si>
  <si>
    <t>jugador</t>
  </si>
  <si>
    <t>eda</t>
  </si>
  <si>
    <t>np</t>
  </si>
  <si>
    <t>club</t>
  </si>
  <si>
    <t>GUTIÉRREZ Ramiro Francisco</t>
  </si>
  <si>
    <t>KISHCHUK Nazarii</t>
  </si>
  <si>
    <t>CARRASCO Daniel</t>
  </si>
  <si>
    <t>RODRIGUEZ Adria</t>
  </si>
  <si>
    <t>DE BLAS Xavier</t>
  </si>
  <si>
    <t>GUARCH Roger</t>
  </si>
  <si>
    <t>BARELA Nico</t>
  </si>
  <si>
    <t>QUINTERO Bethany Lyn</t>
  </si>
  <si>
    <t>DOMINGUEZ Pablo</t>
  </si>
  <si>
    <t>SANZ Ignacio</t>
  </si>
  <si>
    <t>JIMENEZ Francisco Manuel</t>
  </si>
  <si>
    <t>GARCIA Joan Marc</t>
  </si>
  <si>
    <t>SOLER Albert</t>
  </si>
  <si>
    <t>COROMINAS Pau</t>
  </si>
  <si>
    <t>FERRÉ Marcel</t>
  </si>
  <si>
    <t>PINAZO Carlos</t>
  </si>
  <si>
    <t>AGUILA Iago</t>
  </si>
  <si>
    <t>ALMASQUE Oriol</t>
  </si>
  <si>
    <t>GRAU Antoni</t>
  </si>
  <si>
    <t>BURLO David</t>
  </si>
  <si>
    <t>CHACON Albert</t>
  </si>
  <si>
    <t>SINAGRA Ariel Dario</t>
  </si>
  <si>
    <t>LALINDE Carlos</t>
  </si>
  <si>
    <t>FERREIRA Isaac</t>
  </si>
  <si>
    <t>GÓMEZ Andreu</t>
  </si>
  <si>
    <t>HURTADO José A.</t>
  </si>
  <si>
    <t>MARTÍNEZ Carlos</t>
  </si>
  <si>
    <t>ALFONSO Pol</t>
  </si>
  <si>
    <t>FORMENTÍ Marc</t>
  </si>
  <si>
    <t>REQUENA Saúl</t>
  </si>
  <si>
    <t>NOLIS Josep Maria</t>
  </si>
  <si>
    <t>NAVARRO Arnau</t>
  </si>
  <si>
    <t>FIGAROLA Roc</t>
  </si>
  <si>
    <t>MARTÍNEZ Oriol</t>
  </si>
  <si>
    <t>ARCOS Lola</t>
  </si>
  <si>
    <t>ARCOS Candela</t>
  </si>
  <si>
    <t>VILLARET Adrià</t>
  </si>
  <si>
    <t>IRELAND Lluc</t>
  </si>
  <si>
    <t>CEBRIA Lluc</t>
  </si>
  <si>
    <t>BORRELL Biel</t>
  </si>
  <si>
    <t>MUNTADA Jaume</t>
  </si>
  <si>
    <t>OÑA Antonio</t>
  </si>
  <si>
    <t>PUJADAS Gerard</t>
  </si>
  <si>
    <t>MENA Daniel</t>
  </si>
  <si>
    <t>MONELL Nil</t>
  </si>
  <si>
    <t>CRESPO Pere</t>
  </si>
  <si>
    <t>GARCIA Marc</t>
  </si>
  <si>
    <t>MUNTADA Bernat</t>
  </si>
  <si>
    <t>CURÓS Pere</t>
  </si>
  <si>
    <t>CARRERAS Pau</t>
  </si>
  <si>
    <t>BOYÉ Artur</t>
  </si>
  <si>
    <t>MENA Raúl</t>
  </si>
  <si>
    <t>ROS Biel</t>
  </si>
  <si>
    <t>PUIG Merce</t>
  </si>
  <si>
    <t>DIAZ Jonathan</t>
  </si>
  <si>
    <t>SERRET Joan</t>
  </si>
  <si>
    <t>CERDAN Àlex</t>
  </si>
  <si>
    <t>THOMSON Stuart Scott</t>
  </si>
  <si>
    <t>RODRIGUEZ Alba</t>
  </si>
  <si>
    <t>SANCHEZ Ana</t>
  </si>
  <si>
    <t>GÜELL Pau</t>
  </si>
  <si>
    <t>BENET Elsa</t>
  </si>
  <si>
    <t>BENET Roger</t>
  </si>
  <si>
    <t>BELLET Marçal</t>
  </si>
  <si>
    <t>RIU David</t>
  </si>
  <si>
    <t>FARRÉ Josep</t>
  </si>
  <si>
    <t>PERELLO Josep</t>
  </si>
  <si>
    <t>MONNÉ Adrià</t>
  </si>
  <si>
    <t>ALBA Pau</t>
  </si>
  <si>
    <t>CALVERA David</t>
  </si>
  <si>
    <t>BOSCH Arnau</t>
  </si>
  <si>
    <t>CASELLES Pere</t>
  </si>
  <si>
    <t>MATEU Abel</t>
  </si>
  <si>
    <t>PUIGCORBÉ Martí</t>
  </si>
  <si>
    <t>ARGEMÍ Ïu</t>
  </si>
  <si>
    <t>ECHEVERRIA Ona</t>
  </si>
  <si>
    <t>PERUJO Marcos</t>
  </si>
  <si>
    <t>ZHENG Yu Qi</t>
  </si>
  <si>
    <t>WANG Nuan Yang</t>
  </si>
  <si>
    <t>FIGUERAS Antoni</t>
  </si>
  <si>
    <t>NOGUERES Joan</t>
  </si>
  <si>
    <t>CASTELLA Juan</t>
  </si>
  <si>
    <t>PEDEMONTE Joaquim</t>
  </si>
  <si>
    <t>BAYON Mario</t>
  </si>
  <si>
    <t>MAS Daniel</t>
  </si>
  <si>
    <t>PONS Jordi</t>
  </si>
  <si>
    <t>DOVARGANES Servant</t>
  </si>
  <si>
    <t>FERNANDEZ Jordi</t>
  </si>
  <si>
    <t>MOYANO Cristian</t>
  </si>
  <si>
    <t>VICENTE Marcos</t>
  </si>
  <si>
    <t>RIMBAU Joaquim</t>
  </si>
  <si>
    <t>PAGÉS Lluc</t>
  </si>
  <si>
    <t>PAGÉS Martí</t>
  </si>
  <si>
    <t>RISCO Roger</t>
  </si>
  <si>
    <t>MARTÍNEZ Eloi</t>
  </si>
  <si>
    <t>CASSÚ Guillem</t>
  </si>
  <si>
    <t>CALLS Elvis</t>
  </si>
  <si>
    <t>CASELLAS Pere</t>
  </si>
  <si>
    <t>JIMÉNEZ Nil</t>
  </si>
  <si>
    <t>TAKENOUCHI Sabrina</t>
  </si>
  <si>
    <t>FERRÉ Sergi</t>
  </si>
  <si>
    <t>GARCÍA Joan</t>
  </si>
  <si>
    <t>CARVALLO Ignacio</t>
  </si>
  <si>
    <t>RUIZ Miriam</t>
  </si>
  <si>
    <t>VARGAS Neo</t>
  </si>
  <si>
    <t>VARGAS Pedro Juan</t>
  </si>
  <si>
    <t>GONZALEZ Guillem</t>
  </si>
  <si>
    <t>GARCIA Eduardo</t>
  </si>
  <si>
    <t>MARCA Ramon</t>
  </si>
  <si>
    <t>FLORES Emma</t>
  </si>
  <si>
    <t>GARRIGA Linus</t>
  </si>
  <si>
    <t>TRIFOL David</t>
  </si>
  <si>
    <t>JUNI Carlos</t>
  </si>
  <si>
    <t>COCHRAN Jordi</t>
  </si>
  <si>
    <t>PEÑA Ana Maria</t>
  </si>
  <si>
    <t>POYATOS Xavier</t>
  </si>
  <si>
    <t>RODRIGUEZ Joaquim</t>
  </si>
  <si>
    <t>PEREZ Marta</t>
  </si>
  <si>
    <t>MALDONADO Miquel</t>
  </si>
  <si>
    <t>BENITO Emilio</t>
  </si>
  <si>
    <t>ALEMANY Antonio</t>
  </si>
  <si>
    <t>RIPOLLES Jaime</t>
  </si>
  <si>
    <t>RINS Jordi</t>
  </si>
  <si>
    <t>TORRES Joaquim</t>
  </si>
  <si>
    <t>MADURELL Josep</t>
  </si>
  <si>
    <t>BALAGUER Juan Enrique</t>
  </si>
  <si>
    <t>PEÑA Dario Alfonso</t>
  </si>
  <si>
    <t>SALLA Gloria</t>
  </si>
  <si>
    <t>FARELL Jordi</t>
  </si>
  <si>
    <t>JIMÉNEZ Xavier</t>
  </si>
  <si>
    <t>ALTESA Pau</t>
  </si>
  <si>
    <t>DE BLAS Diego</t>
  </si>
  <si>
    <t>FERNÁNDEZ Raul</t>
  </si>
  <si>
    <t>CAPDEVILA Oscar</t>
  </si>
  <si>
    <t>MATA Javier</t>
  </si>
  <si>
    <t>SANTIAGO Cristian</t>
  </si>
  <si>
    <t>GARCIA Jose Antonio</t>
  </si>
  <si>
    <t>FONOLLA Ramon</t>
  </si>
  <si>
    <t>PALES Josep Mª</t>
  </si>
  <si>
    <t>SERRANO Jorge</t>
  </si>
  <si>
    <t>MONZÓ Rafael</t>
  </si>
  <si>
    <t>LARA Pau</t>
  </si>
  <si>
    <t>ESCOBAR David</t>
  </si>
  <si>
    <t>FERNANDEZ David</t>
  </si>
  <si>
    <t>TORRENTE Marc</t>
  </si>
  <si>
    <t>PRIEGO Hristo</t>
  </si>
  <si>
    <t>HEREDIA Roger</t>
  </si>
  <si>
    <t>NAVARRO Marc</t>
  </si>
  <si>
    <t>GUZMÁN Arnau</t>
  </si>
  <si>
    <t>NAVARRO Angel</t>
  </si>
  <si>
    <t>CARMONA Albert</t>
  </si>
  <si>
    <t>GARROTE Biel</t>
  </si>
  <si>
    <t>RUIZ Joan</t>
  </si>
  <si>
    <t>JANÉ Marc</t>
  </si>
  <si>
    <t>RAIMBAULT Gonzalo</t>
  </si>
  <si>
    <t>GIMENO Bernat</t>
  </si>
  <si>
    <t>MASEGOSA Abel</t>
  </si>
  <si>
    <t>MESTRES Arnau</t>
  </si>
  <si>
    <t>FERRER Jose Ernesto</t>
  </si>
  <si>
    <t>CASANOVAS Sergi</t>
  </si>
  <si>
    <t>ZARAGOZA Xavier</t>
  </si>
  <si>
    <t>MURO Enric</t>
  </si>
  <si>
    <t>BELLSOLÀ Pere</t>
  </si>
  <si>
    <t>YANG Owen</t>
  </si>
  <si>
    <t>COTS Lucas</t>
  </si>
  <si>
    <t>ROBLES Genis</t>
  </si>
  <si>
    <t>BARBERÀ Quim</t>
  </si>
  <si>
    <t>BARBERA Joan</t>
  </si>
  <si>
    <t>WEISZ Jan</t>
  </si>
  <si>
    <t>KHIDASHELI Luca</t>
  </si>
  <si>
    <t>GONZALEZ Alex</t>
  </si>
  <si>
    <t>PUJOL Josep</t>
  </si>
  <si>
    <t>CLADELLAS Oriol</t>
  </si>
  <si>
    <t>MUÑOZ Marc</t>
  </si>
  <si>
    <t>DINARES Jordi</t>
  </si>
  <si>
    <t>MENENDEZ Marius</t>
  </si>
  <si>
    <t>WEISZ Jordi</t>
  </si>
  <si>
    <t>WEISZ Adria</t>
  </si>
  <si>
    <t>RUIZ Genis</t>
  </si>
  <si>
    <t>GARCIA Oscar</t>
  </si>
  <si>
    <t>BURNS Max</t>
  </si>
  <si>
    <t>PLAZA Pau</t>
  </si>
  <si>
    <t>PICON Pol</t>
  </si>
  <si>
    <t>AGUILERA Marta</t>
  </si>
  <si>
    <t>OMS Marti</t>
  </si>
  <si>
    <t>VEGA Alex</t>
  </si>
  <si>
    <t>NAVACERRADA Estel</t>
  </si>
  <si>
    <t>CATALÁN Roger</t>
  </si>
  <si>
    <t>GARCÍA Albert</t>
  </si>
  <si>
    <t>SAS Jordi</t>
  </si>
  <si>
    <t>REGINCÓS Albert</t>
  </si>
  <si>
    <t>PAGÈS Anna</t>
  </si>
  <si>
    <t>MEDINA Adrià</t>
  </si>
  <si>
    <t>BOUCHERIE Enoc</t>
  </si>
  <si>
    <t>GIBERT Roc</t>
  </si>
  <si>
    <t>MARTÍNEZ Pol</t>
  </si>
  <si>
    <t>NAVACERRADA Martí</t>
  </si>
  <si>
    <t>CAROL Santiago</t>
  </si>
  <si>
    <t>PALOMO Berta</t>
  </si>
  <si>
    <t>PIJUAN Guillem</t>
  </si>
  <si>
    <t>SANS Martina</t>
  </si>
  <si>
    <t>RODÓN Roger</t>
  </si>
  <si>
    <t>NUÑEZ Roc</t>
  </si>
  <si>
    <t>CUBELLS Jesus</t>
  </si>
  <si>
    <t>ALTELARREA Erik</t>
  </si>
  <si>
    <t>BONALUQUE Mar</t>
  </si>
  <si>
    <t>BONAVILA Pol</t>
  </si>
  <si>
    <t>EXPOSITO Jordi</t>
  </si>
  <si>
    <t>HIDALGO Hernan</t>
  </si>
  <si>
    <t>MARTINEZ Ivan</t>
  </si>
  <si>
    <t>CONDE F. Xavier</t>
  </si>
  <si>
    <t>ENCUENTRA Samuel</t>
  </si>
  <si>
    <t>GONZALVEZ Marti</t>
  </si>
  <si>
    <t>PACHECO Jordi</t>
  </si>
  <si>
    <t>ARGENTE Francesc</t>
  </si>
  <si>
    <t>PEREZ Pablo</t>
  </si>
  <si>
    <t>ROMO Miquel</t>
  </si>
  <si>
    <t>ROMO Pol</t>
  </si>
  <si>
    <t>TEXIDO Jan</t>
  </si>
  <si>
    <t>VELEZ Alex</t>
  </si>
  <si>
    <t>ESCOBAR Valentin</t>
  </si>
  <si>
    <t>ESCOBAR Violeta</t>
  </si>
  <si>
    <t>CAELLES Candela</t>
  </si>
  <si>
    <t>SAIZ David</t>
  </si>
  <si>
    <t>ALBAREDA Aleix</t>
  </si>
  <si>
    <t>DIPOLLINA Giulia</t>
  </si>
  <si>
    <t>MILA Salvador</t>
  </si>
  <si>
    <t>PONS Daniel</t>
  </si>
  <si>
    <t>SINGH Sahil</t>
  </si>
  <si>
    <t>TOR Jordi</t>
  </si>
  <si>
    <t>GIBERT Marc</t>
  </si>
  <si>
    <t>REY Jose Antonio</t>
  </si>
  <si>
    <t>HIDISAN, Lucian Razvan</t>
  </si>
  <si>
    <t>GIMENO Irina</t>
  </si>
  <si>
    <t>GALLEGOS Isaac</t>
  </si>
  <si>
    <t>FIGUERAS Jan</t>
  </si>
  <si>
    <t>MAIMÓ Xavier</t>
  </si>
  <si>
    <t>CASTELLÓ Marc</t>
  </si>
  <si>
    <t>SOLER Blai</t>
  </si>
  <si>
    <t>JORDI Joan</t>
  </si>
  <si>
    <t>TORRENTS Joan</t>
  </si>
  <si>
    <t>SALA Carles</t>
  </si>
  <si>
    <t>MARTÍNEZ Àlex</t>
  </si>
  <si>
    <t>PASCUAL Rafael</t>
  </si>
  <si>
    <t>PINA Carlos</t>
  </si>
  <si>
    <t>BELMONTE Alejandro</t>
  </si>
  <si>
    <t>AGUADO Aniano</t>
  </si>
  <si>
    <t>LOMBARTE Salvador</t>
  </si>
  <si>
    <t>MARTINEZ Roger</t>
  </si>
  <si>
    <t>GISBERT Arnau</t>
  </si>
  <si>
    <t>DRYAEV Tengiz</t>
  </si>
  <si>
    <t>MARTORELL Xavier</t>
  </si>
  <si>
    <t>ROMERO Francesc</t>
  </si>
  <si>
    <t>MARIN Marc</t>
  </si>
  <si>
    <t>MARIN Victor</t>
  </si>
  <si>
    <t>OLIVERA Clara-Jonia</t>
  </si>
  <si>
    <t>CANALES Biel</t>
  </si>
  <si>
    <t>(Poseu el núm a la casella verda)</t>
  </si>
  <si>
    <t>S.CUGA</t>
  </si>
  <si>
    <t>ADINA Noel-Rene</t>
  </si>
  <si>
    <t>AMAGO Carla</t>
  </si>
  <si>
    <t>BETETA Miquel</t>
  </si>
  <si>
    <t>BUGARÍN Sara</t>
  </si>
  <si>
    <t>CARRETERO Carlos</t>
  </si>
  <si>
    <t>A2</t>
  </si>
  <si>
    <t>CARRO Sofia</t>
  </si>
  <si>
    <t>CUEVAS Joel</t>
  </si>
  <si>
    <t>ESTIVILL Cristina</t>
  </si>
  <si>
    <t>FERRER Bernat</t>
  </si>
  <si>
    <t>FIGOLS Enric</t>
  </si>
  <si>
    <t>GUARCH Alexia</t>
  </si>
  <si>
    <t>HUERTAS Bruno</t>
  </si>
  <si>
    <t>LANCHON Marc</t>
  </si>
  <si>
    <t>MATEOS Enric</t>
  </si>
  <si>
    <t>MATEOS Roger</t>
  </si>
  <si>
    <t>MORA Joel</t>
  </si>
  <si>
    <t>MORENO Alex</t>
  </si>
  <si>
    <t>MUNNÉ Laia</t>
  </si>
  <si>
    <t>MUNNÉ Mariona</t>
  </si>
  <si>
    <t>NÚÑEZ Pau</t>
  </si>
  <si>
    <t>OLIVERAS Gabriel</t>
  </si>
  <si>
    <t>ORTIZ Francesc Xavier</t>
  </si>
  <si>
    <t>PAREDES Marco</t>
  </si>
  <si>
    <t>PAREJA Joan</t>
  </si>
  <si>
    <t>VERDEJO Josep Maria</t>
  </si>
  <si>
    <t>ZOU Tian Qi</t>
  </si>
  <si>
    <t>ZOU Tian Xiang</t>
  </si>
  <si>
    <t>v.2</t>
  </si>
  <si>
    <t>v.2. corregir error rangs</t>
  </si>
  <si>
    <t>ARTACHO Sergi</t>
  </si>
  <si>
    <t>BALANZO Maria</t>
  </si>
  <si>
    <t>CAYMEL Claudia</t>
  </si>
  <si>
    <t>GÓMEZ Antonio</t>
  </si>
  <si>
    <t>MUGUERZA Iker</t>
  </si>
  <si>
    <t>RAMÍREZ Laura</t>
  </si>
  <si>
    <t>RIERA Jana</t>
  </si>
  <si>
    <t>SAGUER Jordi</t>
  </si>
  <si>
    <t>THOMSON Linda Elisabeth</t>
  </si>
  <si>
    <t>BADOSA Mireia</t>
  </si>
  <si>
    <t>CURQUEJO Claudia</t>
  </si>
  <si>
    <t>FERRER Andrea</t>
  </si>
  <si>
    <t>FIGAROLA Biel</t>
  </si>
  <si>
    <t>GOMEZ Josep Mª</t>
  </si>
  <si>
    <t>MARTIN Jose Antonio</t>
  </si>
  <si>
    <t>MAXIN Alexandra</t>
  </si>
  <si>
    <t>PUIGMOLE Andreu</t>
  </si>
  <si>
    <t>PUIGMOLE Anna</t>
  </si>
  <si>
    <t>RUIZ Eloi</t>
  </si>
  <si>
    <t>AHMED Alyas Alyassi</t>
  </si>
  <si>
    <t>BAHI Sergi</t>
  </si>
  <si>
    <t>CAYMEL Marc</t>
  </si>
  <si>
    <t>DOT Jordi</t>
  </si>
  <si>
    <t>FLORES Victor</t>
  </si>
  <si>
    <t>GALLEGO Òscar</t>
  </si>
  <si>
    <t>POMMIER Adria</t>
  </si>
  <si>
    <t>PUIGMAL Oriol</t>
  </si>
  <si>
    <t>ROCA Arnau</t>
  </si>
  <si>
    <t>VISHWAKARMA Pankaj Kumar</t>
  </si>
  <si>
    <t>BALLESTER Sara</t>
  </si>
  <si>
    <t>COLINAS Helena</t>
  </si>
  <si>
    <t>MACIA Nuria</t>
  </si>
  <si>
    <t>NOGUER Neus</t>
  </si>
  <si>
    <t>VIDAL Abril</t>
  </si>
  <si>
    <t>CASIÑOL David</t>
  </si>
  <si>
    <t>CIFUENTES Judit</t>
  </si>
  <si>
    <t>LLORENTE Eloi</t>
  </si>
  <si>
    <t>MAYOROV Eduard</t>
  </si>
  <si>
    <t>NONO Elisenda</t>
  </si>
  <si>
    <t>PEREZ Andrea</t>
  </si>
  <si>
    <t>PINEDA Carla</t>
  </si>
  <si>
    <t>QUESADA Guillem</t>
  </si>
  <si>
    <t>SERRA Èlia</t>
  </si>
  <si>
    <t>ARCOS Albert</t>
  </si>
  <si>
    <t>CABANAS Elisabeth</t>
  </si>
  <si>
    <t>CONIC Daniel</t>
  </si>
  <si>
    <t>DÍEZ Lluna</t>
  </si>
  <si>
    <t>ESCARTIN Nora</t>
  </si>
  <si>
    <t>FERNANDEZ Alba</t>
  </si>
  <si>
    <t>GARRIDO Mariona</t>
  </si>
  <si>
    <t>HERNANDEZ Jessica</t>
  </si>
  <si>
    <t>JOFRE Jaume</t>
  </si>
  <si>
    <t>MALLORQUÍ Adrià</t>
  </si>
  <si>
    <t>MATAS Nuria</t>
  </si>
  <si>
    <t>PEREZ Claudia</t>
  </si>
  <si>
    <t>PRADES Alba</t>
  </si>
  <si>
    <t>SANCHEZ Aiko</t>
  </si>
  <si>
    <t>FRADERA Jordi</t>
  </si>
  <si>
    <t>LARIO Oriol</t>
  </si>
  <si>
    <t>PERAL Xavier</t>
  </si>
  <si>
    <t>PONS Arnau</t>
  </si>
  <si>
    <t>PRADOS Antoni</t>
  </si>
  <si>
    <t>RAMOS Yordi Jason</t>
  </si>
  <si>
    <t>ASO Sergi</t>
  </si>
  <si>
    <t>GRACIA Albert</t>
  </si>
  <si>
    <t>MANYA Nil</t>
  </si>
  <si>
    <t>MIRO Roger</t>
  </si>
  <si>
    <t>PERONA Ignasi</t>
  </si>
  <si>
    <t>BACHS Mariona</t>
  </si>
  <si>
    <t>BOCANEGRA Sergi</t>
  </si>
  <si>
    <t>BUENO Marina</t>
  </si>
  <si>
    <t>CARRIÓN Àngel</t>
  </si>
  <si>
    <t>CLOTET Marc</t>
  </si>
  <si>
    <t>ESCODA Abril</t>
  </si>
  <si>
    <t>FERNÀNDEZ Adrià</t>
  </si>
  <si>
    <t>LLORET Pau</t>
  </si>
  <si>
    <t>MIRANDA Jordi</t>
  </si>
  <si>
    <t>MOREGÓ Joan</t>
  </si>
  <si>
    <t>NAVARRO Pere</t>
  </si>
  <si>
    <t>NOLIS Pau</t>
  </si>
  <si>
    <t>PARDO Lis M.</t>
  </si>
  <si>
    <t>PÈLACHS Martí</t>
  </si>
  <si>
    <t>REDÓN Joan</t>
  </si>
  <si>
    <t>REDONDO Manel</t>
  </si>
  <si>
    <t>SERRA Marc</t>
  </si>
  <si>
    <t>CAYMEL Ismael</t>
  </si>
  <si>
    <t>HILARI Julio</t>
  </si>
  <si>
    <t>PANAREDA Xavier</t>
  </si>
  <si>
    <t>TUDURÍ Antoni</t>
  </si>
  <si>
    <t>AVILA Felix</t>
  </si>
  <si>
    <t>BENDICHO Marc</t>
  </si>
  <si>
    <t>ESPEJO Pol</t>
  </si>
  <si>
    <t>ANDRADE Josep Lluís</t>
  </si>
  <si>
    <t>DURAN Marc</t>
  </si>
  <si>
    <t>FRANCESCH Josep</t>
  </si>
  <si>
    <t>GONZÁLEZ David</t>
  </si>
  <si>
    <t>LASHIN Elsayed Ahmed</t>
  </si>
  <si>
    <t>LATORRE Jordi</t>
  </si>
  <si>
    <t>MASIP Joan</t>
  </si>
  <si>
    <t>MIR Oriol</t>
  </si>
  <si>
    <t>MONZÓ Oriol</t>
  </si>
  <si>
    <t>RUBIO Joel</t>
  </si>
  <si>
    <t>VILADEGUT Eduard</t>
  </si>
  <si>
    <t>VILARDELL Albert</t>
  </si>
  <si>
    <t>FERNANDEZ Ivan</t>
  </si>
  <si>
    <t>FONTANET Xavier</t>
  </si>
  <si>
    <t>GOMEZ Ricard</t>
  </si>
  <si>
    <t>CASTRO Daniel</t>
  </si>
  <si>
    <t>MOSCOSO Renato Victor</t>
  </si>
  <si>
    <t>SALAS Albert</t>
  </si>
  <si>
    <t>ALMAGRO Marcos</t>
  </si>
  <si>
    <t>ARAQUE Adrian</t>
  </si>
  <si>
    <t>DIAZ Joan</t>
  </si>
  <si>
    <t>DIAZ Juan</t>
  </si>
  <si>
    <t>FERNANDEZ Francisco</t>
  </si>
  <si>
    <t>SALVADOR Cristian</t>
  </si>
  <si>
    <t>ANTON Josep</t>
  </si>
  <si>
    <t>BOSCH Enric</t>
  </si>
  <si>
    <t>CASTILLO Francesc</t>
  </si>
  <si>
    <t>MARTINEZ Constanza</t>
  </si>
  <si>
    <t>STIEVENART Alex</t>
  </si>
  <si>
    <t>BALAGUE Gemma</t>
  </si>
  <si>
    <t>BESCHASTNYY Yuri</t>
  </si>
  <si>
    <t>BOCANEGRA Àlex</t>
  </si>
  <si>
    <t>BRUGADA Ferran</t>
  </si>
  <si>
    <t>FERRUZ Marc</t>
  </si>
  <si>
    <t>GONZALEZ Daniel</t>
  </si>
  <si>
    <t>LLOS Berta</t>
  </si>
  <si>
    <t>MESTRE Carme</t>
  </si>
  <si>
    <t>MORALES Jordi</t>
  </si>
  <si>
    <t>RUIZ Ivan</t>
  </si>
  <si>
    <t>SANCHEZ Maria Dolores</t>
  </si>
  <si>
    <t>SAYAGO Alex</t>
  </si>
  <si>
    <t>WEISZ Ignasi</t>
  </si>
  <si>
    <t>WEISZ Joan</t>
  </si>
  <si>
    <t>WEISZ Monica</t>
  </si>
  <si>
    <t>WEISZ Montserrat</t>
  </si>
  <si>
    <t>WEISZ Pere</t>
  </si>
  <si>
    <t>BARRAU Anna</t>
  </si>
  <si>
    <t>CAMPOS Oscar</t>
  </si>
  <si>
    <t>GARCIA Mar Africa</t>
  </si>
  <si>
    <t>MADICO Gerard</t>
  </si>
  <si>
    <t>MAMPEL Ramon</t>
  </si>
  <si>
    <t>MARTINEZ Ignasi</t>
  </si>
  <si>
    <t>MIGUELES María</t>
  </si>
  <si>
    <t>SATORRAS Jordi</t>
  </si>
  <si>
    <t>SERRES Maria</t>
  </si>
  <si>
    <t>TARRASO Andres</t>
  </si>
  <si>
    <t>VILÀ Roser</t>
  </si>
  <si>
    <t>BLANCO Roger</t>
  </si>
  <si>
    <t>FARRES Albert</t>
  </si>
  <si>
    <t>MUÑOZ Miquel</t>
  </si>
  <si>
    <t>UBEDA Adria</t>
  </si>
  <si>
    <t>BOVER Carles</t>
  </si>
  <si>
    <t>CARCELLER Jordi</t>
  </si>
  <si>
    <t>CAREY Charlotte</t>
  </si>
  <si>
    <t>COLL Sílvia</t>
  </si>
  <si>
    <t>FEHER Gabriela</t>
  </si>
  <si>
    <t>FEHER Orsolya Ágota</t>
  </si>
  <si>
    <t>KUDINOVA Valeriia</t>
  </si>
  <si>
    <t>MELLADO Pau</t>
  </si>
  <si>
    <t>MOLIST Sergi</t>
  </si>
  <si>
    <t>MUÑOZ Noa</t>
  </si>
  <si>
    <t>PINHO Diogo José Dos Santos</t>
  </si>
  <si>
    <t>PORTA Raul</t>
  </si>
  <si>
    <t>RAMOS Miquel</t>
  </si>
  <si>
    <t>RIERA Nadina</t>
  </si>
  <si>
    <t>ZHANG Sofia-Xuan</t>
  </si>
  <si>
    <t>SDM</t>
  </si>
  <si>
    <t>OK</t>
  </si>
  <si>
    <t>DHM</t>
  </si>
  <si>
    <t>SUM</t>
  </si>
  <si>
    <t>2 ENCONTRES</t>
  </si>
  <si>
    <t>5 ENCONTRES</t>
  </si>
  <si>
    <t>FLORES Marc</t>
  </si>
  <si>
    <t>BERNAL Jose Eduardo</t>
  </si>
  <si>
    <t>EVSTIFEYKIN Anton</t>
  </si>
  <si>
    <t>NAKAJIN Tatsuro</t>
  </si>
  <si>
    <t>COLOMINAS Ivet</t>
  </si>
  <si>
    <t>RAMÍREZ Joan</t>
  </si>
  <si>
    <t>GRAS Tomàs</t>
  </si>
  <si>
    <t>LLOBET Jaume</t>
  </si>
  <si>
    <t>MORENO Eric Juan</t>
  </si>
  <si>
    <t>BALLESTER Maria</t>
  </si>
  <si>
    <t>BORDAS Gemma</t>
  </si>
  <si>
    <t>MARTÍNEZ Toni</t>
  </si>
  <si>
    <t>VALLECILLO Dídac</t>
  </si>
  <si>
    <t>VALLECILLO Roger</t>
  </si>
  <si>
    <t>PEREZ Jose Luis</t>
  </si>
  <si>
    <t>PIQUER Carlos</t>
  </si>
  <si>
    <t>VILLA Albert</t>
  </si>
  <si>
    <t>FELIU Javier</t>
  </si>
  <si>
    <t>MORENO Daniel</t>
  </si>
  <si>
    <t>GRIFOLL Víctor</t>
  </si>
  <si>
    <t>TAGUCHI Ryu</t>
  </si>
  <si>
    <t>FOMINYKH Ilia</t>
  </si>
  <si>
    <t>MORAN Francisco Jose</t>
  </si>
  <si>
    <t>TORRES Gabriel</t>
  </si>
  <si>
    <t>TORRES Roman</t>
  </si>
  <si>
    <t>YESTE Gerard</t>
  </si>
  <si>
    <t>MUÑOZ Sergio</t>
  </si>
  <si>
    <t>LARREGOLA Nil</t>
  </si>
  <si>
    <t>BURGOS Irene</t>
  </si>
  <si>
    <t>JACOBS Dian David Mickael</t>
  </si>
  <si>
    <t>MARTIN Nil</t>
  </si>
  <si>
    <t>MELKYANUS Fernando</t>
  </si>
  <si>
    <t>MORENTE Adria</t>
  </si>
  <si>
    <t>VICTORIO Francesc</t>
  </si>
  <si>
    <t>WEISZ Mar</t>
  </si>
  <si>
    <t>PAGÈS Mireia</t>
  </si>
  <si>
    <t>MARTÍNEZ Sergi</t>
  </si>
  <si>
    <t>FRESQUET Pol</t>
  </si>
  <si>
    <t>HERNANDEZ Ot</t>
  </si>
  <si>
    <t>LEPONT Salome</t>
  </si>
  <si>
    <t>ROSSIKHINA Anna</t>
  </si>
  <si>
    <t>VERDAGUER Marc</t>
  </si>
  <si>
    <t>WARBOYS Emma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</si>
</sst>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_(* #,##0_);_(* \(#,##0\);_(* &quot;-&quot;_);_(@_)"/>
    <numFmt numFmtId="166" formatCode="_(* #,##0.00_);_(* \(#,##0.00\);_(* &quot;-&quot;??_);_(@_)"/>
    <numFmt numFmtId="167" formatCode="_(&quot;kr&quot;\ * #,##0_);_(&quot;kr&quot;\ * \(#,##0\);_(&quot;kr&quot;\ * &quot;-&quot;_);_(@_)"/>
    <numFmt numFmtId="168" formatCode="_(&quot;kr&quot;\ * #,##0.00_);_(&quot;kr&quot;\ * \(#,##0.00\);_(&quot;kr&quot;\ * &quot;-&quot;??_);_(@_)"/>
    <numFmt numFmtId="169" formatCode="hh:mm;@"/>
    <numFmt numFmtId="170" formatCode="dd/mm/yy;@"/>
    <numFmt numFmtId="171" formatCode="[$-403]dddd\,\ d\ mmmm&quot; de &quot;yyyy"/>
    <numFmt numFmtId="172" formatCode="h:mm;@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MS Sans Serif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Franklin Gothic Demi Cond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color indexed="16"/>
      <name val="Arial"/>
      <family val="2"/>
    </font>
    <font>
      <b/>
      <i/>
      <sz val="8"/>
      <color indexed="16"/>
      <name val="Arial"/>
      <family val="2"/>
    </font>
    <font>
      <b/>
      <i/>
      <sz val="9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6"/>
      <name val="Arial"/>
      <family val="2"/>
    </font>
    <font>
      <i/>
      <sz val="10"/>
      <color indexed="12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b/>
      <sz val="9"/>
      <color indexed="13"/>
      <name val="Arial"/>
      <family val="2"/>
    </font>
    <font>
      <sz val="10"/>
      <color indexed="13"/>
      <name val="Arial"/>
      <family val="2"/>
    </font>
    <font>
      <sz val="10"/>
      <color indexed="30"/>
      <name val="Arial"/>
      <family val="2"/>
    </font>
    <font>
      <b/>
      <sz val="15"/>
      <color theme="3"/>
      <name val="Calibri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FF00"/>
      <name val="Arial"/>
      <family val="2"/>
    </font>
    <font>
      <sz val="10"/>
      <color rgb="FFFFFF00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hair"/>
      <right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5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4" fillId="20" borderId="9" applyNumberFormat="0" applyAlignment="0" applyProtection="0"/>
    <xf numFmtId="9" fontId="0" fillId="0" borderId="0" applyFont="0" applyFill="0" applyBorder="0" applyAlignment="0" applyProtection="0"/>
    <xf numFmtId="0" fontId="14" fillId="20" borderId="9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22" borderId="11" xfId="90" applyFont="1" applyFill="1" applyBorder="1" applyAlignment="1" applyProtection="1">
      <alignment horizontal="center" vertical="center"/>
      <protection hidden="1"/>
    </xf>
    <xf numFmtId="0" fontId="29" fillId="24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91" applyFont="1" applyBorder="1" applyAlignment="1">
      <alignment vertical="center"/>
      <protection/>
    </xf>
    <xf numFmtId="0" fontId="20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 quotePrefix="1">
      <alignment vertical="center"/>
    </xf>
    <xf numFmtId="0" fontId="0" fillId="25" borderId="0" xfId="0" applyFill="1" applyAlignment="1">
      <alignment vertical="center"/>
    </xf>
    <xf numFmtId="0" fontId="31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0" fontId="27" fillId="20" borderId="11" xfId="0" applyFont="1" applyFill="1" applyBorder="1" applyAlignment="1">
      <alignment horizontal="center" vertical="center"/>
    </xf>
    <xf numFmtId="0" fontId="28" fillId="20" borderId="11" xfId="9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quotePrefix="1">
      <alignment vertical="center"/>
    </xf>
    <xf numFmtId="0" fontId="0" fillId="25" borderId="0" xfId="0" applyFill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14" fontId="0" fillId="25" borderId="0" xfId="0" applyNumberFormat="1" applyFont="1" applyFill="1" applyAlignment="1">
      <alignment vertical="center"/>
    </xf>
    <xf numFmtId="0" fontId="33" fillId="25" borderId="0" xfId="0" applyFont="1" applyFill="1" applyAlignment="1">
      <alignment vertical="center"/>
    </xf>
    <xf numFmtId="1" fontId="0" fillId="25" borderId="0" xfId="0" applyNumberFormat="1" applyFill="1" applyAlignment="1">
      <alignment vertical="center"/>
    </xf>
    <xf numFmtId="14" fontId="0" fillId="25" borderId="0" xfId="0" applyNumberFormat="1" applyFill="1" applyAlignment="1">
      <alignment horizontal="center"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2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vertical="center"/>
    </xf>
    <xf numFmtId="0" fontId="38" fillId="7" borderId="11" xfId="0" applyFont="1" applyFill="1" applyBorder="1" applyAlignment="1">
      <alignment horizontal="center" vertical="center"/>
    </xf>
    <xf numFmtId="0" fontId="38" fillId="11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0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7" borderId="0" xfId="0" applyFont="1" applyFill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3" fillId="25" borderId="0" xfId="0" applyFont="1" applyFill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0" fillId="27" borderId="0" xfId="0" applyFill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1" fontId="0" fillId="28" borderId="12" xfId="0" applyNumberForma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horizontal="center" vertical="center"/>
    </xf>
    <xf numFmtId="0" fontId="54" fillId="25" borderId="0" xfId="0" applyFont="1" applyFill="1" applyAlignment="1">
      <alignment vertical="center"/>
    </xf>
    <xf numFmtId="0" fontId="39" fillId="25" borderId="0" xfId="0" applyFont="1" applyFill="1" applyBorder="1" applyAlignment="1">
      <alignment vertical="center"/>
    </xf>
    <xf numFmtId="0" fontId="39" fillId="25" borderId="0" xfId="0" applyFont="1" applyFill="1" applyBorder="1" applyAlignment="1">
      <alignment horizontal="center" vertical="center"/>
    </xf>
    <xf numFmtId="0" fontId="54" fillId="29" borderId="0" xfId="0" applyFont="1" applyFill="1" applyAlignment="1">
      <alignment horizontal="right" vertical="center"/>
    </xf>
    <xf numFmtId="0" fontId="25" fillId="30" borderId="11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5" xfId="0" applyFont="1" applyFill="1" applyBorder="1" applyAlignment="1">
      <alignment horizontal="center" vertical="center"/>
    </xf>
    <xf numFmtId="14" fontId="25" fillId="30" borderId="11" xfId="0" applyNumberFormat="1" applyFont="1" applyFill="1" applyBorder="1" applyAlignment="1">
      <alignment horizontal="center" vertical="center"/>
    </xf>
    <xf numFmtId="169" fontId="25" fillId="30" borderId="11" xfId="0" applyNumberFormat="1" applyFont="1" applyFill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center"/>
    </xf>
    <xf numFmtId="0" fontId="25" fillId="30" borderId="22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25" fillId="30" borderId="0" xfId="0" applyFont="1" applyFill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27" borderId="0" xfId="0" applyFill="1" applyAlignment="1">
      <alignment/>
    </xf>
    <xf numFmtId="1" fontId="0" fillId="27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3" fillId="24" borderId="23" xfId="9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>
      <alignment/>
    </xf>
    <xf numFmtId="0" fontId="0" fillId="0" borderId="0" xfId="0" applyFont="1" applyAlignment="1" quotePrefix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36" fillId="11" borderId="26" xfId="0" applyFont="1" applyFill="1" applyBorder="1" applyAlignment="1">
      <alignment horizontal="center" vertical="center"/>
    </xf>
    <xf numFmtId="0" fontId="36" fillId="11" borderId="27" xfId="0" applyFont="1" applyFill="1" applyBorder="1" applyAlignment="1">
      <alignment vertical="center"/>
    </xf>
    <xf numFmtId="0" fontId="36" fillId="11" borderId="27" xfId="0" applyFont="1" applyFill="1" applyBorder="1" applyAlignment="1">
      <alignment horizontal="center" vertical="center"/>
    </xf>
    <xf numFmtId="0" fontId="36" fillId="11" borderId="28" xfId="0" applyFont="1" applyFill="1" applyBorder="1" applyAlignment="1" quotePrefix="1">
      <alignment horizontal="center" vertical="center"/>
    </xf>
    <xf numFmtId="0" fontId="25" fillId="24" borderId="29" xfId="0" applyFont="1" applyFill="1" applyBorder="1" applyAlignment="1">
      <alignment vertical="center"/>
    </xf>
    <xf numFmtId="0" fontId="55" fillId="24" borderId="30" xfId="0" applyFont="1" applyFill="1" applyBorder="1" applyAlignment="1">
      <alignment horizontal="center" vertical="center"/>
    </xf>
    <xf numFmtId="0" fontId="25" fillId="24" borderId="31" xfId="0" applyFont="1" applyFill="1" applyBorder="1" applyAlignment="1">
      <alignment vertical="center"/>
    </xf>
    <xf numFmtId="0" fontId="25" fillId="24" borderId="32" xfId="0" applyFont="1" applyFill="1" applyBorder="1" applyAlignment="1">
      <alignment vertical="center"/>
    </xf>
    <xf numFmtId="0" fontId="25" fillId="24" borderId="32" xfId="0" applyFont="1" applyFill="1" applyBorder="1" applyAlignment="1">
      <alignment horizontal="center" vertical="center"/>
    </xf>
    <xf numFmtId="0" fontId="55" fillId="24" borderId="33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vertical="center"/>
    </xf>
    <xf numFmtId="0" fontId="25" fillId="24" borderId="33" xfId="0" applyFont="1" applyFill="1" applyBorder="1" applyAlignment="1">
      <alignment vertical="center"/>
    </xf>
    <xf numFmtId="0" fontId="0" fillId="31" borderId="0" xfId="0" applyFill="1" applyAlignment="1">
      <alignment vertical="center"/>
    </xf>
    <xf numFmtId="0" fontId="24" fillId="31" borderId="0" xfId="0" applyFont="1" applyFill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32" borderId="0" xfId="0" applyFont="1" applyFill="1" applyAlignment="1">
      <alignment vertical="center"/>
    </xf>
    <xf numFmtId="0" fontId="58" fillId="32" borderId="0" xfId="0" applyFont="1" applyFill="1" applyAlignment="1">
      <alignment vertical="center"/>
    </xf>
    <xf numFmtId="0" fontId="0" fillId="27" borderId="0" xfId="0" applyFont="1" applyFill="1" applyAlignment="1">
      <alignment/>
    </xf>
    <xf numFmtId="20" fontId="0" fillId="0" borderId="0" xfId="0" applyNumberFormat="1" applyAlignment="1">
      <alignment/>
    </xf>
    <xf numFmtId="0" fontId="0" fillId="27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7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53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53" fillId="35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24" fillId="11" borderId="16" xfId="0" applyFont="1" applyFill="1" applyBorder="1" applyAlignment="1" applyProtection="1">
      <alignment vertical="center"/>
      <protection hidden="1"/>
    </xf>
    <xf numFmtId="0" fontId="24" fillId="33" borderId="35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6" fillId="0" borderId="16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6" fillId="0" borderId="37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56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5" fillId="33" borderId="34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>
      <alignment/>
    </xf>
    <xf numFmtId="0" fontId="0" fillId="35" borderId="0" xfId="0" applyFont="1" applyFill="1" applyAlignment="1" applyProtection="1">
      <alignment horizontal="right"/>
      <protection hidden="1"/>
    </xf>
    <xf numFmtId="0" fontId="56" fillId="0" borderId="0" xfId="0" applyFont="1" applyAlignment="1" applyProtection="1">
      <alignment/>
      <protection hidden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41" fillId="28" borderId="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0" fillId="31" borderId="38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5" fillId="36" borderId="14" xfId="90" applyFont="1" applyFill="1" applyBorder="1" applyAlignment="1" applyProtection="1">
      <alignment horizontal="center" vertical="center"/>
      <protection hidden="1"/>
    </xf>
    <xf numFmtId="0" fontId="25" fillId="36" borderId="15" xfId="90" applyFont="1" applyFill="1" applyBorder="1" applyAlignment="1" applyProtection="1">
      <alignment horizontal="center" vertical="center"/>
      <protection hidden="1"/>
    </xf>
    <xf numFmtId="0" fontId="22" fillId="0" borderId="39" xfId="90" applyFont="1" applyFill="1" applyBorder="1" applyAlignment="1" applyProtection="1">
      <alignment horizontal="left" vertical="center"/>
      <protection hidden="1"/>
    </xf>
    <xf numFmtId="0" fontId="22" fillId="0" borderId="15" xfId="90" applyFont="1" applyFill="1" applyBorder="1" applyAlignment="1" applyProtection="1">
      <alignment horizontal="left" vertical="center"/>
      <protection hidden="1"/>
    </xf>
    <xf numFmtId="0" fontId="25" fillId="22" borderId="14" xfId="90" applyFont="1" applyFill="1" applyBorder="1" applyAlignment="1" applyProtection="1">
      <alignment horizontal="center" vertical="center"/>
      <protection hidden="1"/>
    </xf>
    <xf numFmtId="0" fontId="25" fillId="22" borderId="15" xfId="9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28" borderId="20" xfId="90" applyFont="1" applyFill="1" applyBorder="1" applyAlignment="1" applyProtection="1">
      <alignment horizontal="center" vertical="center"/>
      <protection locked="0"/>
    </xf>
    <xf numFmtId="0" fontId="25" fillId="28" borderId="21" xfId="90" applyFont="1" applyFill="1" applyBorder="1" applyAlignment="1" applyProtection="1">
      <alignment horizontal="center" vertical="center"/>
      <protection locked="0"/>
    </xf>
    <xf numFmtId="0" fontId="22" fillId="31" borderId="40" xfId="90" applyFont="1" applyFill="1" applyBorder="1" applyAlignment="1" applyProtection="1">
      <alignment horizontal="left" vertical="center"/>
      <protection hidden="1"/>
    </xf>
    <xf numFmtId="0" fontId="22" fillId="31" borderId="21" xfId="90" applyFont="1" applyFill="1" applyBorder="1" applyAlignment="1" applyProtection="1">
      <alignment horizontal="left" vertical="center"/>
      <protection hidden="1"/>
    </xf>
    <xf numFmtId="0" fontId="25" fillId="28" borderId="23" xfId="90" applyFont="1" applyFill="1" applyBorder="1" applyAlignment="1" applyProtection="1">
      <alignment horizontal="center" vertical="center"/>
      <protection locked="0"/>
    </xf>
    <xf numFmtId="0" fontId="25" fillId="28" borderId="24" xfId="90" applyFont="1" applyFill="1" applyBorder="1" applyAlignment="1" applyProtection="1">
      <alignment horizontal="center" vertical="center"/>
      <protection locked="0"/>
    </xf>
    <xf numFmtId="0" fontId="22" fillId="31" borderId="39" xfId="90" applyFont="1" applyFill="1" applyBorder="1" applyAlignment="1" applyProtection="1">
      <alignment horizontal="left" vertical="center"/>
      <protection hidden="1"/>
    </xf>
    <xf numFmtId="0" fontId="22" fillId="31" borderId="15" xfId="90" applyFont="1" applyFill="1" applyBorder="1" applyAlignment="1" applyProtection="1">
      <alignment horizontal="left" vertical="center"/>
      <protection hidden="1"/>
    </xf>
    <xf numFmtId="0" fontId="0" fillId="31" borderId="11" xfId="0" applyFill="1" applyBorder="1" applyAlignment="1">
      <alignment vertical="center"/>
    </xf>
    <xf numFmtId="0" fontId="22" fillId="31" borderId="41" xfId="90" applyFont="1" applyFill="1" applyBorder="1" applyAlignment="1" applyProtection="1">
      <alignment horizontal="left" vertical="center"/>
      <protection hidden="1"/>
    </xf>
    <xf numFmtId="0" fontId="22" fillId="31" borderId="24" xfId="90" applyFont="1" applyFill="1" applyBorder="1" applyAlignment="1" applyProtection="1">
      <alignment horizontal="left" vertical="center"/>
      <protection hidden="1"/>
    </xf>
    <xf numFmtId="0" fontId="24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28" borderId="14" xfId="90" applyFont="1" applyFill="1" applyBorder="1" applyAlignment="1" applyProtection="1">
      <alignment horizontal="center" vertical="center"/>
      <protection locked="0"/>
    </xf>
    <xf numFmtId="0" fontId="25" fillId="28" borderId="15" xfId="90" applyFont="1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0" fontId="0" fillId="28" borderId="47" xfId="0" applyFill="1" applyBorder="1" applyAlignment="1" applyProtection="1">
      <alignment horizontal="center" vertical="center"/>
      <protection locked="0"/>
    </xf>
    <xf numFmtId="0" fontId="0" fillId="28" borderId="48" xfId="0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center"/>
      <protection locked="0"/>
    </xf>
    <xf numFmtId="0" fontId="30" fillId="24" borderId="47" xfId="0" applyFont="1" applyFill="1" applyBorder="1" applyAlignment="1">
      <alignment horizontal="center" vertical="center"/>
    </xf>
    <xf numFmtId="0" fontId="30" fillId="24" borderId="48" xfId="0" applyFont="1" applyFill="1" applyBorder="1" applyAlignment="1">
      <alignment horizontal="center" vertical="center"/>
    </xf>
    <xf numFmtId="0" fontId="22" fillId="0" borderId="40" xfId="90" applyFont="1" applyFill="1" applyBorder="1" applyAlignment="1" applyProtection="1">
      <alignment horizontal="left" vertical="center"/>
      <protection hidden="1"/>
    </xf>
    <xf numFmtId="0" fontId="22" fillId="0" borderId="21" xfId="90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9" fillId="24" borderId="47" xfId="0" applyFont="1" applyFill="1" applyBorder="1" applyAlignment="1">
      <alignment horizontal="center" vertical="center"/>
    </xf>
    <xf numFmtId="0" fontId="29" fillId="24" borderId="48" xfId="0" applyFont="1" applyFill="1" applyBorder="1" applyAlignment="1">
      <alignment horizontal="center" vertical="center"/>
    </xf>
    <xf numFmtId="0" fontId="29" fillId="24" borderId="45" xfId="0" applyFont="1" applyFill="1" applyBorder="1" applyAlignment="1">
      <alignment horizontal="center" vertical="center"/>
    </xf>
    <xf numFmtId="0" fontId="29" fillId="24" borderId="46" xfId="0" applyFont="1" applyFill="1" applyBorder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0" fillId="22" borderId="30" xfId="0" applyFill="1" applyBorder="1" applyAlignment="1">
      <alignment horizontal="left" vertical="center"/>
    </xf>
    <xf numFmtId="0" fontId="41" fillId="37" borderId="0" xfId="0" applyFont="1" applyFill="1" applyBorder="1" applyAlignment="1" applyProtection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0" fillId="28" borderId="24" xfId="0" applyFont="1" applyFill="1" applyBorder="1" applyAlignment="1">
      <alignment horizontal="center" vertical="center"/>
    </xf>
    <xf numFmtId="0" fontId="20" fillId="28" borderId="25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14" fontId="24" fillId="0" borderId="15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8" fillId="20" borderId="14" xfId="90" applyFont="1" applyFill="1" applyBorder="1" applyAlignment="1" applyProtection="1">
      <alignment horizontal="center" vertical="center"/>
      <protection hidden="1"/>
    </xf>
    <xf numFmtId="0" fontId="28" fillId="20" borderId="20" xfId="90" applyFont="1" applyFill="1" applyBorder="1" applyAlignment="1" applyProtection="1">
      <alignment horizontal="center" vertical="center"/>
      <protection hidden="1"/>
    </xf>
    <xf numFmtId="0" fontId="25" fillId="28" borderId="52" xfId="90" applyFont="1" applyFill="1" applyBorder="1" applyAlignment="1" applyProtection="1">
      <alignment horizontal="center" vertical="center"/>
      <protection locked="0"/>
    </xf>
    <xf numFmtId="0" fontId="25" fillId="28" borderId="53" xfId="90" applyFont="1" applyFill="1" applyBorder="1" applyAlignment="1" applyProtection="1">
      <alignment horizontal="center" vertical="center"/>
      <protection locked="0"/>
    </xf>
    <xf numFmtId="0" fontId="22" fillId="0" borderId="54" xfId="90" applyFont="1" applyFill="1" applyBorder="1" applyAlignment="1" applyProtection="1">
      <alignment horizontal="left" vertical="center"/>
      <protection hidden="1"/>
    </xf>
    <xf numFmtId="0" fontId="22" fillId="0" borderId="53" xfId="90" applyFont="1" applyFill="1" applyBorder="1" applyAlignment="1" applyProtection="1">
      <alignment horizontal="left" vertical="center"/>
      <protection hidden="1"/>
    </xf>
    <xf numFmtId="0" fontId="28" fillId="22" borderId="16" xfId="90" applyFont="1" applyFill="1" applyBorder="1" applyAlignment="1" applyProtection="1">
      <alignment horizontal="center" vertical="center"/>
      <protection hidden="1"/>
    </xf>
    <xf numFmtId="0" fontId="28" fillId="22" borderId="22" xfId="90" applyFont="1" applyFill="1" applyBorder="1" applyAlignment="1" applyProtection="1">
      <alignment horizontal="center" vertical="center"/>
      <protection hidden="1"/>
    </xf>
    <xf numFmtId="1" fontId="44" fillId="28" borderId="55" xfId="0" applyNumberFormat="1" applyFont="1" applyFill="1" applyBorder="1" applyAlignment="1" applyProtection="1" quotePrefix="1">
      <alignment horizontal="center" vertical="center"/>
      <protection locked="0"/>
    </xf>
    <xf numFmtId="1" fontId="44" fillId="28" borderId="56" xfId="0" applyNumberFormat="1" applyFont="1" applyFill="1" applyBorder="1" applyAlignment="1" applyProtection="1" quotePrefix="1">
      <alignment horizontal="center" vertical="center"/>
      <protection locked="0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uro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_2009_ITTF_JC_VEN_Teams" xfId="90"/>
    <cellStyle name="Normal_LCA0809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  <cellStyle name="一般_forms_in_excel" xfId="105"/>
    <cellStyle name="千分位[0]_forms_in_excel" xfId="106"/>
    <cellStyle name="千分位_forms_in_excel" xfId="107"/>
    <cellStyle name="貨幣 [0]_forms_in_excel" xfId="108"/>
    <cellStyle name="貨幣_forms_in_excel" xfId="109"/>
    <cellStyle name="超連結_19980719_aksel" xfId="110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N65"/>
  <sheetViews>
    <sheetView showGridLines="0" showRowColHeaders="0" showOutlineSymbols="0" zoomScalePageLayoutView="0" workbookViewId="0" topLeftCell="A1">
      <selection activeCell="AD12" sqref="AD12:AI17"/>
    </sheetView>
  </sheetViews>
  <sheetFormatPr defaultColWidth="2.7109375" defaultRowHeight="18" customHeight="1" outlineLevelRow="1" outlineLevelCol="6"/>
  <cols>
    <col min="1" max="1" width="3.28125" style="3" customWidth="1" outlineLevel="1"/>
    <col min="2" max="43" width="3.140625" style="3" customWidth="1" outlineLevel="1"/>
    <col min="44" max="46" width="1.57421875" style="3" customWidth="1" outlineLevel="1"/>
    <col min="47" max="47" width="1.421875" style="3" customWidth="1" outlineLevel="1"/>
    <col min="48" max="62" width="1.421875" style="3" hidden="1" customWidth="1" outlineLevel="2"/>
    <col min="63" max="63" width="9.7109375" style="3" hidden="1" customWidth="1" outlineLevel="2" collapsed="1"/>
    <col min="64" max="64" width="6.140625" style="3" hidden="1" customWidth="1" outlineLevel="1"/>
    <col min="65" max="65" width="20.00390625" style="3" hidden="1" customWidth="1" outlineLevel="1"/>
    <col min="66" max="66" width="7.28125" style="3" hidden="1" customWidth="1" outlineLevel="1"/>
    <col min="67" max="67" width="5.7109375" style="3" hidden="1" customWidth="1" outlineLevel="1"/>
    <col min="68" max="68" width="4.28125" style="12" hidden="1" customWidth="1" outlineLevel="1"/>
    <col min="69" max="69" width="5.421875" style="12" hidden="1" customWidth="1" outlineLevel="1"/>
    <col min="70" max="77" width="5.421875" style="3" hidden="1" customWidth="1" outlineLevel="6"/>
    <col min="78" max="88" width="5.421875" style="12" hidden="1" customWidth="1" outlineLevel="6"/>
    <col min="89" max="90" width="3.28125" style="12" hidden="1" customWidth="1" outlineLevel="6"/>
    <col min="91" max="100" width="3.28125" style="3" hidden="1" customWidth="1" outlineLevel="6"/>
    <col min="101" max="101" width="4.8515625" style="12" hidden="1" customWidth="1" outlineLevel="1" collapsed="1"/>
    <col min="102" max="102" width="6.140625" style="3" hidden="1" customWidth="1" outlineLevel="1"/>
    <col min="103" max="103" width="20.00390625" style="3" hidden="1" customWidth="1" outlineLevel="1"/>
    <col min="104" max="104" width="7.28125" style="3" hidden="1" customWidth="1" outlineLevel="1"/>
    <col min="105" max="105" width="5.7109375" style="3" hidden="1" customWidth="1" outlineLevel="1"/>
    <col min="106" max="106" width="4.28125" style="12" hidden="1" customWidth="1" outlineLevel="1"/>
    <col min="107" max="107" width="5.421875" style="12" hidden="1" customWidth="1" outlineLevel="1"/>
    <col min="108" max="118" width="2.8515625" style="3" hidden="1" customWidth="1"/>
    <col min="119" max="119" width="3.8515625" style="3" hidden="1" customWidth="1"/>
    <col min="120" max="16384" width="2.7109375" style="3" customWidth="1"/>
  </cols>
  <sheetData>
    <row r="1" spans="1:118" ht="18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9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BK1" s="19"/>
      <c r="BL1" s="57" t="s">
        <v>43</v>
      </c>
      <c r="BM1" s="17"/>
      <c r="BN1" s="17"/>
      <c r="BO1" s="17"/>
      <c r="BP1" s="26"/>
      <c r="BQ1" s="26"/>
      <c r="BR1" s="17"/>
      <c r="BS1" s="17"/>
      <c r="BT1" s="17"/>
      <c r="BU1" s="17"/>
      <c r="BV1" s="17"/>
      <c r="BW1" s="17"/>
      <c r="BX1" s="17"/>
      <c r="BY1" s="17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26"/>
      <c r="CX1" s="57"/>
      <c r="CY1" s="17"/>
      <c r="CZ1" s="17"/>
      <c r="DA1" s="17"/>
      <c r="DB1" s="26"/>
      <c r="DC1" s="26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</row>
    <row r="2" spans="1:118" ht="18" customHeight="1">
      <c r="A2" s="17"/>
      <c r="B2" s="107" t="s">
        <v>466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3"/>
      <c r="AR2" s="103"/>
      <c r="AS2" s="103"/>
      <c r="AT2" s="104" t="s">
        <v>467</v>
      </c>
      <c r="AU2" s="17"/>
      <c r="BK2" s="68"/>
      <c r="BL2" s="91">
        <f>_xlfn.IFERROR(E10*1,"")</f>
      </c>
      <c r="BM2" s="92">
        <f>G10</f>
      </c>
      <c r="BN2" s="92">
        <f>_xlfn.IFERROR(VLOOKUP(BM2,CLUBS,2,0),"")</f>
      </c>
      <c r="BO2" s="93" t="s">
        <v>34</v>
      </c>
      <c r="BP2" s="93" t="s">
        <v>0</v>
      </c>
      <c r="BQ2" s="94" t="s">
        <v>68</v>
      </c>
      <c r="BR2" s="70"/>
      <c r="BS2" s="70"/>
      <c r="BT2" s="70"/>
      <c r="BU2" s="70"/>
      <c r="BV2" s="70"/>
      <c r="BW2" s="70"/>
      <c r="BX2" s="70"/>
      <c r="BY2" s="70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1"/>
      <c r="CX2" s="91" t="e">
        <f>S10</f>
        <v>#VALUE!</v>
      </c>
      <c r="CY2" s="92">
        <f>U10</f>
      </c>
      <c r="CZ2" s="92">
        <f>_xlfn.IFERROR(VLOOKUP(CY2,CLUBS,2,0),"")</f>
      </c>
      <c r="DA2" s="93" t="s">
        <v>34</v>
      </c>
      <c r="DB2" s="93" t="s">
        <v>0</v>
      </c>
      <c r="DC2" s="94" t="s">
        <v>68</v>
      </c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</row>
    <row r="3" spans="1:118" ht="18" customHeight="1">
      <c r="A3" s="17"/>
      <c r="AU3" s="34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69">
        <f>_xlfn.IFERROR(MATCH(BL2*1,jugtdm!C4:C652,0),"")</f>
      </c>
      <c r="BL3" s="95">
        <f>_xlfn.IFERROR(IF(BN3&lt;&gt;$BN$2,"",INDEX(jugtdm!$A$4:$I$652,BK3,7)),"")</f>
      </c>
      <c r="BM3" s="89">
        <f>_xlfn.IFERROR(IF(BN3&lt;&gt;$BN$2,"",INDEX(jugtdm!$A$4:$I$652,BK3,5)),"")</f>
      </c>
      <c r="BN3" s="89">
        <f>_xlfn.IFERROR(IF(INDEX(jugtdm!$A$4:$I$652,BK3,8)&lt;&gt;$BN$2,"",INDEX(jugtdm!$A$4:$I$652,BK3,8)),"")</f>
      </c>
      <c r="BO3" s="90">
        <f>_xlfn.IFERROR(IF(BN3&lt;&gt;$BN$2,"",INDEX(jugtdm!$A$4:$I$652,BK3,6)),"")</f>
      </c>
      <c r="BP3" s="90">
        <f>_xlfn.IFERROR(IF(BN3&lt;&gt;$BN$2,"",INDEX(jugtdm!$A$4:$I$652,BK3,4)),"")</f>
      </c>
      <c r="BQ3" s="96">
        <f>_xlfn.IFERROR(IF(BN3&lt;&gt;$BN$2,"",INDEX(jugtdm!$A$4:$I$652,BK3,9)),"")</f>
      </c>
      <c r="BR3" s="17"/>
      <c r="BS3" s="17"/>
      <c r="BT3" s="17"/>
      <c r="BU3" s="17"/>
      <c r="BV3" s="17"/>
      <c r="BW3" s="17"/>
      <c r="BX3" s="17"/>
      <c r="BY3" s="17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17"/>
      <c r="CN3" s="17"/>
      <c r="CO3" s="19"/>
      <c r="CP3" s="26"/>
      <c r="CQ3" s="17"/>
      <c r="CR3" s="17"/>
      <c r="CS3" s="17"/>
      <c r="CT3" s="17"/>
      <c r="CU3" s="17"/>
      <c r="CV3" s="17"/>
      <c r="CW3" s="69">
        <f>_xlfn.IFERROR(MATCH(CX2,jugtdm!C4:C652,0),"")</f>
      </c>
      <c r="CX3" s="95">
        <f>_xlfn.IFERROR(IF(CZ3&lt;&gt;CZ$2,"",INDEX(jugtdm!$A$4:$I$652,$CW3,7)),"")</f>
      </c>
      <c r="CY3" s="89">
        <f>_xlfn.IFERROR(IF(CZ3&lt;&gt;CZ$2,"",INDEX(jugtdm!$A$4:$I$652,$CW3,5)),"")</f>
      </c>
      <c r="CZ3" s="89">
        <f>_xlfn.IFERROR(IF(INDEX(jugtdm!$A$4:$I$652,$CW3,8)&lt;&gt;CZ$2,"",INDEX(jugtdm!$A$4:$I$652,$CW3,8)),"")</f>
      </c>
      <c r="DA3" s="90">
        <f>_xlfn.IFERROR(IF(CZ3&lt;&gt;CZ$2,"",INDEX(jugtdm!$A$4:$I$652,$CW3,6)),"")</f>
      </c>
      <c r="DB3" s="90">
        <f>_xlfn.IFERROR(IF(CZ3&lt;&gt;CZ$2,"",INDEX(jugtdm!$A$4:$I$652,$CW3,4)),"")</f>
      </c>
      <c r="DC3" s="101">
        <f>_xlfn.IFERROR(IF(CZ3&lt;&gt;CZ$2,"",INDEX(jugtdm!$A$4:$I$652,$CW3,9)),"")</f>
      </c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</row>
    <row r="4" spans="1:118" ht="18" customHeight="1">
      <c r="A4" s="72">
        <f>IF(S7="",0,1)</f>
        <v>0</v>
      </c>
      <c r="B4" s="167" t="s">
        <v>46</v>
      </c>
      <c r="C4" s="167"/>
      <c r="D4" s="166"/>
      <c r="E4" s="166"/>
      <c r="F4" s="166"/>
      <c r="G4" s="166"/>
      <c r="H4" s="167" t="s">
        <v>45</v>
      </c>
      <c r="I4" s="167"/>
      <c r="J4" s="167"/>
      <c r="K4" s="167"/>
      <c r="L4" s="238">
        <f>IF(D4="","",RIGHT(LEFT(D4,3),2))</f>
      </c>
      <c r="M4" s="238"/>
      <c r="N4" s="238"/>
      <c r="O4" s="238"/>
      <c r="P4" s="167" t="s">
        <v>44</v>
      </c>
      <c r="Q4" s="167"/>
      <c r="R4" s="167"/>
      <c r="S4" s="238">
        <f>IF(D4="","",LEFT(D4,1))</f>
      </c>
      <c r="T4" s="238"/>
      <c r="U4" s="238"/>
      <c r="W4" s="248" t="s">
        <v>2</v>
      </c>
      <c r="X4" s="249"/>
      <c r="Y4" s="244">
        <f>IF(D4="","",VLOOKUP(D4,actes2,3,0))</f>
      </c>
      <c r="Z4" s="244"/>
      <c r="AA4" s="244"/>
      <c r="AB4" s="245"/>
      <c r="AC4" s="239" t="s">
        <v>4</v>
      </c>
      <c r="AD4" s="167"/>
      <c r="AE4" s="167"/>
      <c r="AF4" s="179">
        <f>IF(D4="","",VLOOKUP(D4,actes2,5,0))</f>
      </c>
      <c r="AG4" s="179"/>
      <c r="AH4" s="58">
        <f>IF(D4="","",VLOOKUP(AF4,equips2,2,0))</f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60"/>
      <c r="AU4" s="34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69">
        <f>_xlfn.IFERROR(BK3+1,"")</f>
      </c>
      <c r="BL4" s="95">
        <f>_xlfn.IFERROR(IF(BN4&lt;&gt;$BN$2,"",INDEX(jugtdm!$A$4:$I$652,BK4,7)),"")</f>
      </c>
      <c r="BM4" s="89">
        <f>_xlfn.IFERROR(IF(BN4&lt;&gt;$BN$2,"",INDEX(jugtdm!$A$4:$I$652,BK4,5)),"")</f>
      </c>
      <c r="BN4" s="89">
        <f>_xlfn.IFERROR(IF(INDEX(jugtdm!$A$4:$I$652,BK4,8)&lt;&gt;$BN$2,"",INDEX(jugtdm!$A$4:$I$652,BK4,8)),"")</f>
      </c>
      <c r="BO4" s="90">
        <f>_xlfn.IFERROR(IF(BN4&lt;&gt;$BN$2,"",INDEX(jugtdm!$A$4:$I$652,BK4,6)),"")</f>
      </c>
      <c r="BP4" s="90">
        <f>_xlfn.IFERROR(IF(BN4&lt;&gt;$BN$2,"",INDEX(jugtdm!$A$4:$I$652,BK4,4)),"")</f>
      </c>
      <c r="BQ4" s="96">
        <f>_xlfn.IFERROR(IF(BN4&lt;&gt;$BN$2,"",INDEX(jugtdm!$A$4:$I$652,BK4,9)),"")</f>
      </c>
      <c r="BR4" s="17"/>
      <c r="BS4" s="17"/>
      <c r="BT4" s="17"/>
      <c r="BU4" s="17"/>
      <c r="BV4" s="17"/>
      <c r="BW4" s="17"/>
      <c r="BX4" s="17"/>
      <c r="BY4" s="17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17"/>
      <c r="CN4" s="17"/>
      <c r="CO4" s="19"/>
      <c r="CP4" s="26"/>
      <c r="CQ4" s="17"/>
      <c r="CR4" s="17"/>
      <c r="CS4" s="17"/>
      <c r="CT4" s="17"/>
      <c r="CU4" s="17"/>
      <c r="CV4" s="17"/>
      <c r="CW4" s="69">
        <f>_xlfn.IFERROR(CW3+1,"")</f>
      </c>
      <c r="CX4" s="95">
        <f>_xlfn.IFERROR(IF(CZ4&lt;&gt;CZ$2,"",INDEX(jugtdm!$A$4:$I$652,$CW4,7)),"")</f>
      </c>
      <c r="CY4" s="89">
        <f>_xlfn.IFERROR(IF(CZ4&lt;&gt;CZ$2,"",INDEX(jugtdm!$A$4:$I$652,$CW4,5)),"")</f>
      </c>
      <c r="CZ4" s="89">
        <f>_xlfn.IFERROR(IF(INDEX(jugtdm!$A$4:$I$652,$CW4,8)&lt;&gt;CZ$2,"",INDEX(jugtdm!$A$4:$I$652,$CW4,8)),"")</f>
      </c>
      <c r="DA4" s="90">
        <f>_xlfn.IFERROR(IF(CZ4&lt;&gt;CZ$2,"",INDEX(jugtdm!$A$4:$I$652,$CW4,6)),"")</f>
      </c>
      <c r="DB4" s="90">
        <f>_xlfn.IFERROR(IF(CZ4&lt;&gt;CZ$2,"",INDEX(jugtdm!$A$4:$I$652,$CW4,4)),"")</f>
      </c>
      <c r="DC4" s="101">
        <f>_xlfn.IFERROR(IF(CZ4&lt;&gt;CZ$2,"",INDEX(jugtdm!$A$4:$I$652,$CW4,9)),"")</f>
      </c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</row>
    <row r="5" spans="1:118" ht="18" customHeight="1">
      <c r="A5" s="72">
        <f>IF(S8="",0,1)</f>
        <v>1</v>
      </c>
      <c r="B5" s="167"/>
      <c r="C5" s="167"/>
      <c r="D5" s="166"/>
      <c r="E5" s="166"/>
      <c r="F5" s="166"/>
      <c r="G5" s="166"/>
      <c r="H5" s="167"/>
      <c r="I5" s="167"/>
      <c r="J5" s="167"/>
      <c r="K5" s="167"/>
      <c r="L5" s="238"/>
      <c r="M5" s="238"/>
      <c r="N5" s="238"/>
      <c r="O5" s="238"/>
      <c r="P5" s="167"/>
      <c r="Q5" s="167"/>
      <c r="R5" s="167"/>
      <c r="S5" s="238"/>
      <c r="T5" s="238"/>
      <c r="U5" s="238"/>
      <c r="W5" s="164" t="s">
        <v>535</v>
      </c>
      <c r="X5" s="165"/>
      <c r="Y5" s="246">
        <f>IF(D4="","",VLOOKUP(D4,actes2,4,0))</f>
      </c>
      <c r="Z5" s="246"/>
      <c r="AA5" s="246"/>
      <c r="AB5" s="247"/>
      <c r="AC5" s="239" t="s">
        <v>5</v>
      </c>
      <c r="AD5" s="167"/>
      <c r="AE5" s="167"/>
      <c r="AF5" s="179">
        <f>IF(D4="","",VLOOKUP(D4,actes2,6,0))</f>
      </c>
      <c r="AG5" s="179"/>
      <c r="AH5" s="58">
        <f>IF(D4="","",VLOOKUP(AF5,equips2,2,0))</f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34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69">
        <f aca="true" t="shared" si="0" ref="BK5:BK63">_xlfn.IFERROR(BK4+1,"")</f>
      </c>
      <c r="BL5" s="95">
        <f>_xlfn.IFERROR(IF(BN5&lt;&gt;$BN$2,"",INDEX(jugtdm!$A$4:$I$652,BK5,7)),"")</f>
      </c>
      <c r="BM5" s="89">
        <f>_xlfn.IFERROR(IF(BN5&lt;&gt;$BN$2,"",INDEX(jugtdm!$A$4:$I$652,BK5,5)),"")</f>
      </c>
      <c r="BN5" s="89">
        <f>_xlfn.IFERROR(IF(INDEX(jugtdm!$A$4:$I$652,BK5,8)&lt;&gt;$BN$2,"",INDEX(jugtdm!$A$4:$I$652,BK5,8)),"")</f>
      </c>
      <c r="BO5" s="90">
        <f>_xlfn.IFERROR(IF(BN5&lt;&gt;$BN$2,"",INDEX(jugtdm!$A$4:$I$652,BK5,6)),"")</f>
      </c>
      <c r="BP5" s="90">
        <f>_xlfn.IFERROR(IF(BN5&lt;&gt;$BN$2,"",INDEX(jugtdm!$A$4:$I$652,BK5,4)),"")</f>
      </c>
      <c r="BQ5" s="96">
        <f>_xlfn.IFERROR(IF(BN5&lt;&gt;$BN$2,"",INDEX(jugtdm!$A$4:$I$652,BK5,9)),"")</f>
      </c>
      <c r="BR5" s="17"/>
      <c r="BS5" s="17"/>
      <c r="BT5" s="17"/>
      <c r="BU5" s="17"/>
      <c r="BV5" s="17"/>
      <c r="BW5" s="17"/>
      <c r="BX5" s="17"/>
      <c r="BY5" s="17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17"/>
      <c r="CN5" s="17"/>
      <c r="CO5" s="17"/>
      <c r="CP5" s="17"/>
      <c r="CQ5" s="19"/>
      <c r="CR5" s="17"/>
      <c r="CS5" s="17"/>
      <c r="CT5" s="17"/>
      <c r="CU5" s="17"/>
      <c r="CV5" s="17"/>
      <c r="CW5" s="69">
        <f aca="true" t="shared" si="1" ref="CW5:CW63">_xlfn.IFERROR(CW4+1,"")</f>
      </c>
      <c r="CX5" s="95">
        <f>_xlfn.IFERROR(IF(CZ5&lt;&gt;CZ$2,"",INDEX(jugtdm!$A$4:$I$652,$CW5,7)),"")</f>
      </c>
      <c r="CY5" s="89">
        <f>_xlfn.IFERROR(IF(CZ5&lt;&gt;CZ$2,"",INDEX(jugtdm!$A$4:$I$652,$CW5,5)),"")</f>
      </c>
      <c r="CZ5" s="89">
        <f>_xlfn.IFERROR(IF(INDEX(jugtdm!$A$4:$I$652,$CW5,8)&lt;&gt;CZ$2,"",INDEX(jugtdm!$A$4:$I$652,$CW5,8)),"")</f>
      </c>
      <c r="DA5" s="90">
        <f>_xlfn.IFERROR(IF(CZ5&lt;&gt;CZ$2,"",INDEX(jugtdm!$A$4:$I$652,$CW5,6)),"")</f>
      </c>
      <c r="DB5" s="90">
        <f>_xlfn.IFERROR(IF(CZ5&lt;&gt;CZ$2,"",INDEX(jugtdm!$A$4:$I$652,$CW5,4)),"")</f>
      </c>
      <c r="DC5" s="101">
        <f>_xlfn.IFERROR(IF(CZ5&lt;&gt;CZ$2,"",INDEX(jugtdm!$A$4:$I$652,$CW5,9)),"")</f>
      </c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</row>
    <row r="6" spans="1:118" ht="18" customHeight="1" thickBot="1">
      <c r="A6" s="72" t="str">
        <f>A4&amp;A5</f>
        <v>01</v>
      </c>
      <c r="B6" s="22"/>
      <c r="I6" s="3">
        <f>IF(ISERROR(D4),"E","")</f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69">
        <f t="shared" si="0"/>
      </c>
      <c r="BL6" s="95">
        <f>_xlfn.IFERROR(IF(BN6&lt;&gt;$BN$2,"",INDEX(jugtdm!$A$4:$I$652,BK6,7)),"")</f>
      </c>
      <c r="BM6" s="89">
        <f>_xlfn.IFERROR(IF(BN6&lt;&gt;$BN$2,"",INDEX(jugtdm!$A$4:$I$652,BK6,5)),"")</f>
      </c>
      <c r="BN6" s="89">
        <f>_xlfn.IFERROR(IF(INDEX(jugtdm!$A$4:$I$652,BK6,8)&lt;&gt;$BN$2,"",INDEX(jugtdm!$A$4:$I$652,BK6,8)),"")</f>
      </c>
      <c r="BO6" s="90">
        <f>_xlfn.IFERROR(IF(BN6&lt;&gt;$BN$2,"",INDEX(jugtdm!$A$4:$I$652,BK6,6)),"")</f>
      </c>
      <c r="BP6" s="90">
        <f>_xlfn.IFERROR(IF(BN6&lt;&gt;$BN$2,"",INDEX(jugtdm!$A$4:$I$652,BK6,4)),"")</f>
      </c>
      <c r="BQ6" s="96">
        <f>_xlfn.IFERROR(IF(BN6&lt;&gt;$BN$2,"",INDEX(jugtdm!$A$4:$I$652,BK6,9)),"")</f>
      </c>
      <c r="BR6" s="17"/>
      <c r="BS6" s="17"/>
      <c r="BT6" s="17"/>
      <c r="BU6" s="17"/>
      <c r="BV6" s="17"/>
      <c r="BW6" s="17"/>
      <c r="BX6" s="17"/>
      <c r="BY6" s="17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69">
        <f t="shared" si="1"/>
      </c>
      <c r="CX6" s="95">
        <f>_xlfn.IFERROR(IF(CZ6&lt;&gt;CZ$2,"",INDEX(jugtdm!$A$4:$I$652,$CW6,7)),"")</f>
      </c>
      <c r="CY6" s="89">
        <f>_xlfn.IFERROR(IF(CZ6&lt;&gt;CZ$2,"",INDEX(jugtdm!$A$4:$I$652,$CW6,5)),"")</f>
      </c>
      <c r="CZ6" s="89">
        <f>_xlfn.IFERROR(IF(INDEX(jugtdm!$A$4:$I$652,$CW6,8)&lt;&gt;CZ$2,"",INDEX(jugtdm!$A$4:$I$652,$CW6,8)),"")</f>
      </c>
      <c r="DA6" s="90">
        <f>_xlfn.IFERROR(IF(CZ6&lt;&gt;CZ$2,"",INDEX(jugtdm!$A$4:$I$652,$CW6,6)),"")</f>
      </c>
      <c r="DB6" s="90">
        <f>_xlfn.IFERROR(IF(CZ6&lt;&gt;CZ$2,"",INDEX(jugtdm!$A$4:$I$652,$CW6,4)),"")</f>
      </c>
      <c r="DC6" s="101">
        <f>_xlfn.IFERROR(IF(CZ6&lt;&gt;CZ$2,"",INDEX(jugtdm!$A$4:$I$652,$CW6,9)),"")</f>
      </c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</row>
    <row r="7" spans="1:118" ht="18" customHeight="1" thickBot="1">
      <c r="A7" s="17"/>
      <c r="B7" s="168" t="s">
        <v>3</v>
      </c>
      <c r="C7" s="168"/>
      <c r="D7" s="168"/>
      <c r="E7" s="168"/>
      <c r="F7" s="168"/>
      <c r="G7" s="168"/>
      <c r="H7" s="168"/>
      <c r="I7" s="168"/>
      <c r="J7" s="168"/>
      <c r="K7" s="168"/>
      <c r="L7" s="61" t="s">
        <v>7</v>
      </c>
      <c r="M7" s="61"/>
      <c r="N7" s="61"/>
      <c r="O7" s="61"/>
      <c r="P7" s="61"/>
      <c r="Q7" s="61"/>
      <c r="R7" s="61"/>
      <c r="S7" s="105"/>
      <c r="T7" s="106" t="s">
        <v>463</v>
      </c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69">
        <f t="shared" si="0"/>
      </c>
      <c r="BL7" s="95">
        <f>_xlfn.IFERROR(IF(BN7&lt;&gt;$BN$2,"",INDEX(jugtdm!$A$4:$I$652,BK7,7)),"")</f>
      </c>
      <c r="BM7" s="89">
        <f>_xlfn.IFERROR(IF(BN7&lt;&gt;$BN$2,"",INDEX(jugtdm!$A$4:$I$652,BK7,5)),"")</f>
      </c>
      <c r="BN7" s="89">
        <f>_xlfn.IFERROR(IF(INDEX(jugtdm!$A$4:$I$652,BK7,8)&lt;&gt;$BN$2,"",INDEX(jugtdm!$A$4:$I$652,BK7,8)),"")</f>
      </c>
      <c r="BO7" s="90">
        <f>_xlfn.IFERROR(IF(BN7&lt;&gt;$BN$2,"",INDEX(jugtdm!$A$4:$I$652,BK7,6)),"")</f>
      </c>
      <c r="BP7" s="90">
        <f>_xlfn.IFERROR(IF(BN7&lt;&gt;$BN$2,"",INDEX(jugtdm!$A$4:$I$652,BK7,4)),"")</f>
      </c>
      <c r="BQ7" s="96">
        <f>_xlfn.IFERROR(IF(BN7&lt;&gt;$BN$2,"",INDEX(jugtdm!$A$4:$I$652,BK7,9)),"")</f>
      </c>
      <c r="BR7" s="17"/>
      <c r="BS7" s="17"/>
      <c r="BT7" s="17"/>
      <c r="BU7" s="17"/>
      <c r="BV7" s="17"/>
      <c r="BW7" s="17"/>
      <c r="BX7" s="17"/>
      <c r="BY7" s="17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69">
        <f t="shared" si="1"/>
      </c>
      <c r="CX7" s="95">
        <f>_xlfn.IFERROR(IF(CZ7&lt;&gt;CZ$2,"",INDEX(jugtdm!$A$4:$I$652,$CW7,7)),"")</f>
      </c>
      <c r="CY7" s="89">
        <f>_xlfn.IFERROR(IF(CZ7&lt;&gt;CZ$2,"",INDEX(jugtdm!$A$4:$I$652,$CW7,5)),"")</f>
      </c>
      <c r="CZ7" s="89">
        <f>_xlfn.IFERROR(IF(INDEX(jugtdm!$A$4:$I$652,$CW7,8)&lt;&gt;CZ$2,"",INDEX(jugtdm!$A$4:$I$652,$CW7,8)),"")</f>
      </c>
      <c r="DA7" s="90">
        <f>_xlfn.IFERROR(IF(CZ7&lt;&gt;CZ$2,"",INDEX(jugtdm!$A$4:$I$652,$CW7,6)),"")</f>
      </c>
      <c r="DB7" s="90">
        <f>_xlfn.IFERROR(IF(CZ7&lt;&gt;CZ$2,"",INDEX(jugtdm!$A$4:$I$652,$CW7,4)),"")</f>
      </c>
      <c r="DC7" s="101">
        <f>_xlfn.IFERROR(IF(CZ7&lt;&gt;CZ$2,"",INDEX(jugtdm!$A$4:$I$652,$CW7,9)),"")</f>
      </c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</row>
    <row r="8" spans="1:118" ht="18" customHeight="1" thickBot="1">
      <c r="A8" s="1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61" t="s">
        <v>6</v>
      </c>
      <c r="M8" s="61"/>
      <c r="N8" s="61"/>
      <c r="O8" s="61"/>
      <c r="P8" s="61"/>
      <c r="Q8" s="61"/>
      <c r="R8" s="61"/>
      <c r="S8" s="105" t="s">
        <v>26</v>
      </c>
      <c r="T8" s="106" t="s">
        <v>463</v>
      </c>
      <c r="AU8" s="34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69">
        <f t="shared" si="0"/>
      </c>
      <c r="BL8" s="95">
        <f>_xlfn.IFERROR(IF(BN8&lt;&gt;$BN$2,"",INDEX(jugtdm!$A$4:$I$652,BK8,7)),"")</f>
      </c>
      <c r="BM8" s="89">
        <f>_xlfn.IFERROR(IF(BN8&lt;&gt;$BN$2,"",INDEX(jugtdm!$A$4:$I$652,BK8,5)),"")</f>
      </c>
      <c r="BN8" s="89">
        <f>_xlfn.IFERROR(IF(INDEX(jugtdm!$A$4:$I$652,BK8,8)&lt;&gt;$BN$2,"",INDEX(jugtdm!$A$4:$I$652,BK8,8)),"")</f>
      </c>
      <c r="BO8" s="90">
        <f>_xlfn.IFERROR(IF(BN8&lt;&gt;$BN$2,"",INDEX(jugtdm!$A$4:$I$652,BK8,6)),"")</f>
      </c>
      <c r="BP8" s="90">
        <f>_xlfn.IFERROR(IF(BN8&lt;&gt;$BN$2,"",INDEX(jugtdm!$A$4:$I$652,BK8,4)),"")</f>
      </c>
      <c r="BQ8" s="96">
        <f>_xlfn.IFERROR(IF(BN8&lt;&gt;$BN$2,"",INDEX(jugtdm!$A$4:$I$652,BK8,9)),"")</f>
      </c>
      <c r="BR8" s="17"/>
      <c r="BS8" s="17"/>
      <c r="BT8" s="17"/>
      <c r="BU8" s="17"/>
      <c r="BV8" s="17"/>
      <c r="BW8" s="17"/>
      <c r="BX8" s="17"/>
      <c r="BY8" s="17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69">
        <f t="shared" si="1"/>
      </c>
      <c r="CX8" s="95">
        <f>_xlfn.IFERROR(IF(CZ8&lt;&gt;CZ$2,"",INDEX(jugtdm!$A$4:$I$652,$CW8,7)),"")</f>
      </c>
      <c r="CY8" s="89">
        <f>_xlfn.IFERROR(IF(CZ8&lt;&gt;CZ$2,"",INDEX(jugtdm!$A$4:$I$652,$CW8,5)),"")</f>
      </c>
      <c r="CZ8" s="89">
        <f>_xlfn.IFERROR(IF(INDEX(jugtdm!$A$4:$I$652,$CW8,8)&lt;&gt;CZ$2,"",INDEX(jugtdm!$A$4:$I$652,$CW8,8)),"")</f>
      </c>
      <c r="DA8" s="90">
        <f>_xlfn.IFERROR(IF(CZ8&lt;&gt;CZ$2,"",INDEX(jugtdm!$A$4:$I$652,$CW8,6)),"")</f>
      </c>
      <c r="DB8" s="90">
        <f>_xlfn.IFERROR(IF(CZ8&lt;&gt;CZ$2,"",INDEX(jugtdm!$A$4:$I$652,$CW8,4)),"")</f>
      </c>
      <c r="DC8" s="101">
        <f>_xlfn.IFERROR(IF(CZ8&lt;&gt;CZ$2,"",INDEX(jugtdm!$A$4:$I$652,$CW8,9)),"")</f>
      </c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</row>
    <row r="9" spans="1:118" ht="18" customHeight="1">
      <c r="A9" s="17"/>
      <c r="AU9" s="34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69">
        <f t="shared" si="0"/>
      </c>
      <c r="BL9" s="95">
        <f>_xlfn.IFERROR(IF(BN9&lt;&gt;$BN$2,"",INDEX(jugtdm!$A$4:$I$652,BK9,7)),"")</f>
      </c>
      <c r="BM9" s="89">
        <f>_xlfn.IFERROR(IF(BN9&lt;&gt;$BN$2,"",INDEX(jugtdm!$A$4:$I$652,BK9,5)),"")</f>
      </c>
      <c r="BN9" s="89">
        <f>_xlfn.IFERROR(IF(INDEX(jugtdm!$A$4:$I$652,BK9,8)&lt;&gt;$BN$2,"",INDEX(jugtdm!$A$4:$I$652,BK9,8)),"")</f>
      </c>
      <c r="BO9" s="90">
        <f>_xlfn.IFERROR(IF(BN9&lt;&gt;$BN$2,"",INDEX(jugtdm!$A$4:$I$652,BK9,6)),"")</f>
      </c>
      <c r="BP9" s="90">
        <f>_xlfn.IFERROR(IF(BN9&lt;&gt;$BN$2,"",INDEX(jugtdm!$A$4:$I$652,BK9,4)),"")</f>
      </c>
      <c r="BQ9" s="96">
        <f>_xlfn.IFERROR(IF(BN9&lt;&gt;$BN$2,"",INDEX(jugtdm!$A$4:$I$652,BK9,9)),"")</f>
      </c>
      <c r="BR9" s="17"/>
      <c r="BS9" s="17"/>
      <c r="BT9" s="17"/>
      <c r="BU9" s="17"/>
      <c r="BV9" s="17"/>
      <c r="BW9" s="17"/>
      <c r="BX9" s="17"/>
      <c r="BY9" s="17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69">
        <f t="shared" si="1"/>
      </c>
      <c r="CX9" s="95">
        <f>_xlfn.IFERROR(IF(CZ9&lt;&gt;CZ$2,"",INDEX(jugtdm!$A$4:$I$652,$CW9,7)),"")</f>
      </c>
      <c r="CY9" s="89">
        <f>_xlfn.IFERROR(IF(CZ9&lt;&gt;CZ$2,"",INDEX(jugtdm!$A$4:$I$652,$CW9,5)),"")</f>
      </c>
      <c r="CZ9" s="89">
        <f>_xlfn.IFERROR(IF(INDEX(jugtdm!$A$4:$I$652,$CW9,8)&lt;&gt;CZ$2,"",INDEX(jugtdm!$A$4:$I$652,$CW9,8)),"")</f>
      </c>
      <c r="DA9" s="90">
        <f>_xlfn.IFERROR(IF(CZ9&lt;&gt;CZ$2,"",INDEX(jugtdm!$A$4:$I$652,$CW9,6)),"")</f>
      </c>
      <c r="DB9" s="90">
        <f>_xlfn.IFERROR(IF(CZ9&lt;&gt;CZ$2,"",INDEX(jugtdm!$A$4:$I$652,$CW9,4)),"")</f>
      </c>
      <c r="DC9" s="101">
        <f>_xlfn.IFERROR(IF(CZ9&lt;&gt;CZ$2,"",INDEX(jugtdm!$A$4:$I$652,$CW9,9)),"")</f>
      </c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</row>
    <row r="10" spans="1:118" ht="18" customHeight="1">
      <c r="A10" s="17"/>
      <c r="B10" s="208" t="s">
        <v>11</v>
      </c>
      <c r="C10" s="209"/>
      <c r="D10" s="209"/>
      <c r="E10" s="181" t="e">
        <f>IF(A6="11","ERROR",IF(A6="00","",IF(A4=1,AF4*1,AF5*1)))</f>
        <v>#VALUE!</v>
      </c>
      <c r="F10" s="182"/>
      <c r="G10" s="211">
        <f>IF(A6="11","ERROR",IF(A6="00","",IF(A4=1,AH4,AH5)))</f>
      </c>
      <c r="H10" s="212"/>
      <c r="I10" s="212"/>
      <c r="J10" s="212"/>
      <c r="K10" s="212"/>
      <c r="L10" s="212"/>
      <c r="M10" s="212"/>
      <c r="N10" s="212"/>
      <c r="O10" s="213"/>
      <c r="P10" s="208" t="s">
        <v>12</v>
      </c>
      <c r="Q10" s="209"/>
      <c r="R10" s="209"/>
      <c r="S10" s="181" t="e">
        <f>IF(A6="11","ERROR",IF(A6="00","",IF(A4=1,AF5*1,AF4*1)))</f>
        <v>#VALUE!</v>
      </c>
      <c r="T10" s="182"/>
      <c r="U10" s="194">
        <f>IF(A6="11","ERROR",IF(A6="00","",IF(A4=1,AH5,AH4)))</f>
      </c>
      <c r="V10" s="195"/>
      <c r="W10" s="195"/>
      <c r="X10" s="195"/>
      <c r="Y10" s="195"/>
      <c r="Z10" s="195"/>
      <c r="AA10" s="195"/>
      <c r="AB10" s="195"/>
      <c r="AC10" s="196"/>
      <c r="AU10" s="34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69">
        <f t="shared" si="0"/>
      </c>
      <c r="BL10" s="95">
        <f>_xlfn.IFERROR(IF(BN10&lt;&gt;$BN$2,"",INDEX(jugtdm!$A$4:$I$652,BK10,7)),"")</f>
      </c>
      <c r="BM10" s="89">
        <f>_xlfn.IFERROR(IF(BN10&lt;&gt;$BN$2,"",INDEX(jugtdm!$A$4:$I$652,BK10,5)),"")</f>
      </c>
      <c r="BN10" s="89">
        <f>_xlfn.IFERROR(IF(INDEX(jugtdm!$A$4:$I$652,BK10,8)&lt;&gt;$BN$2,"",INDEX(jugtdm!$A$4:$I$652,BK10,8)),"")</f>
      </c>
      <c r="BO10" s="90">
        <f>_xlfn.IFERROR(IF(BN10&lt;&gt;$BN$2,"",INDEX(jugtdm!$A$4:$I$652,BK10,6)),"")</f>
      </c>
      <c r="BP10" s="90">
        <f>_xlfn.IFERROR(IF(BN10&lt;&gt;$BN$2,"",INDEX(jugtdm!$A$4:$I$652,BK10,4)),"")</f>
      </c>
      <c r="BQ10" s="96">
        <f>_xlfn.IFERROR(IF(BN10&lt;&gt;$BN$2,"",INDEX(jugtdm!$A$4:$I$652,BK10,9)),"")</f>
      </c>
      <c r="BR10" s="17"/>
      <c r="BS10" s="17"/>
      <c r="BT10" s="17"/>
      <c r="BU10" s="17"/>
      <c r="BV10" s="17"/>
      <c r="BW10" s="17"/>
      <c r="BX10" s="17"/>
      <c r="BY10" s="17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69">
        <f t="shared" si="1"/>
      </c>
      <c r="CX10" s="95">
        <f>_xlfn.IFERROR(IF(CZ10&lt;&gt;CZ$2,"",INDEX(jugtdm!$A$4:$I$652,$CW10,7)),"")</f>
      </c>
      <c r="CY10" s="89">
        <f>_xlfn.IFERROR(IF(CZ10&lt;&gt;CZ$2,"",INDEX(jugtdm!$A$4:$I$652,$CW10,5)),"")</f>
      </c>
      <c r="CZ10" s="89">
        <f>_xlfn.IFERROR(IF(INDEX(jugtdm!$A$4:$I$652,$CW10,8)&lt;&gt;CZ$2,"",INDEX(jugtdm!$A$4:$I$652,$CW10,8)),"")</f>
      </c>
      <c r="DA10" s="90">
        <f>_xlfn.IFERROR(IF(CZ10&lt;&gt;CZ$2,"",INDEX(jugtdm!$A$4:$I$652,$CW10,6)),"")</f>
      </c>
      <c r="DB10" s="90">
        <f>_xlfn.IFERROR(IF(CZ10&lt;&gt;CZ$2,"",INDEX(jugtdm!$A$4:$I$652,$CW10,4)),"")</f>
      </c>
      <c r="DC10" s="101">
        <f>_xlfn.IFERROR(IF(CZ10&lt;&gt;CZ$2,"",INDEX(jugtdm!$A$4:$I$652,$CW10,9)),"")</f>
      </c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</row>
    <row r="11" spans="1:118" ht="18" customHeight="1">
      <c r="A11" s="17"/>
      <c r="B11" s="23" t="s">
        <v>13</v>
      </c>
      <c r="C11" s="180"/>
      <c r="D11" s="180"/>
      <c r="E11" s="210" t="s">
        <v>14</v>
      </c>
      <c r="F11" s="210"/>
      <c r="G11" s="210"/>
      <c r="H11" s="210"/>
      <c r="I11" s="210"/>
      <c r="J11" s="210"/>
      <c r="K11" s="210"/>
      <c r="L11" s="210"/>
      <c r="M11" s="210" t="s">
        <v>15</v>
      </c>
      <c r="N11" s="210"/>
      <c r="O11" s="210"/>
      <c r="P11" s="23" t="s">
        <v>13</v>
      </c>
      <c r="Q11" s="180" t="s">
        <v>10</v>
      </c>
      <c r="R11" s="180"/>
      <c r="S11" s="210" t="s">
        <v>14</v>
      </c>
      <c r="T11" s="210"/>
      <c r="U11" s="210"/>
      <c r="V11" s="210"/>
      <c r="W11" s="210"/>
      <c r="X11" s="210"/>
      <c r="Y11" s="210"/>
      <c r="Z11" s="210"/>
      <c r="AA11" s="210" t="s">
        <v>15</v>
      </c>
      <c r="AB11" s="210"/>
      <c r="AC11" s="210"/>
      <c r="AD11" s="198" t="s">
        <v>16</v>
      </c>
      <c r="AE11" s="199"/>
      <c r="AF11" s="198" t="s">
        <v>17</v>
      </c>
      <c r="AG11" s="199"/>
      <c r="AH11" s="198" t="s">
        <v>18</v>
      </c>
      <c r="AI11" s="199"/>
      <c r="AJ11" s="198" t="s">
        <v>19</v>
      </c>
      <c r="AK11" s="199"/>
      <c r="AL11" s="198" t="s">
        <v>20</v>
      </c>
      <c r="AM11" s="199"/>
      <c r="AN11" s="198" t="s">
        <v>21</v>
      </c>
      <c r="AO11" s="199"/>
      <c r="AP11" s="198" t="s">
        <v>22</v>
      </c>
      <c r="AQ11" s="217"/>
      <c r="AU11" s="34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69">
        <f t="shared" si="0"/>
      </c>
      <c r="BL11" s="95">
        <f>_xlfn.IFERROR(IF(BN11&lt;&gt;$BN$2,"",INDEX(jugtdm!$A$4:$I$652,BK11,7)),"")</f>
      </c>
      <c r="BM11" s="89">
        <f>_xlfn.IFERROR(IF(BN11&lt;&gt;$BN$2,"",INDEX(jugtdm!$A$4:$I$652,BK11,5)),"")</f>
      </c>
      <c r="BN11" s="89">
        <f>_xlfn.IFERROR(IF(INDEX(jugtdm!$A$4:$I$652,BK11,8)&lt;&gt;$BN$2,"",INDEX(jugtdm!$A$4:$I$652,BK11,8)),"")</f>
      </c>
      <c r="BO11" s="90">
        <f>_xlfn.IFERROR(IF(BN11&lt;&gt;$BN$2,"",INDEX(jugtdm!$A$4:$I$652,BK11,6)),"")</f>
      </c>
      <c r="BP11" s="90">
        <f>_xlfn.IFERROR(IF(BN11&lt;&gt;$BN$2,"",INDEX(jugtdm!$A$4:$I$652,BK11,4)),"")</f>
      </c>
      <c r="BQ11" s="96">
        <f>_xlfn.IFERROR(IF(BN11&lt;&gt;$BN$2,"",INDEX(jugtdm!$A$4:$I$652,BK11,9)),"")</f>
      </c>
      <c r="CL11" s="26"/>
      <c r="CM11" s="17"/>
      <c r="CN11" s="17"/>
      <c r="CO11" s="19"/>
      <c r="CP11" s="17"/>
      <c r="CQ11" s="17"/>
      <c r="CR11" s="17"/>
      <c r="CS11" s="17"/>
      <c r="CT11" s="17"/>
      <c r="CU11" s="17"/>
      <c r="CV11" s="17"/>
      <c r="CW11" s="69">
        <f t="shared" si="1"/>
      </c>
      <c r="CX11" s="95">
        <f>_xlfn.IFERROR(IF(CZ11&lt;&gt;CZ$2,"",INDEX(jugtdm!$A$4:$I$652,$CW11,7)),"")</f>
      </c>
      <c r="CY11" s="89">
        <f>_xlfn.IFERROR(IF(CZ11&lt;&gt;CZ$2,"",INDEX(jugtdm!$A$4:$I$652,$CW11,5)),"")</f>
      </c>
      <c r="CZ11" s="89">
        <f>_xlfn.IFERROR(IF(INDEX(jugtdm!$A$4:$I$652,$CW11,8)&lt;&gt;CZ$2,"",INDEX(jugtdm!$A$4:$I$652,$CW11,8)),"")</f>
      </c>
      <c r="DA11" s="90">
        <f>_xlfn.IFERROR(IF(CZ11&lt;&gt;CZ$2,"",INDEX(jugtdm!$A$4:$I$652,$CW11,6)),"")</f>
      </c>
      <c r="DB11" s="90">
        <f>_xlfn.IFERROR(IF(CZ11&lt;&gt;CZ$2,"",INDEX(jugtdm!$A$4:$I$652,$CW11,4)),"")</f>
      </c>
      <c r="DC11" s="101">
        <f>_xlfn.IFERROR(IF(CZ11&lt;&gt;CZ$2,"",INDEX(jugtdm!$A$4:$I$652,$CW11,9)),"")</f>
      </c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</row>
    <row r="12" spans="1:118" ht="18" customHeight="1">
      <c r="A12" s="17"/>
      <c r="B12" s="24" t="s">
        <v>23</v>
      </c>
      <c r="C12" s="200"/>
      <c r="D12" s="201"/>
      <c r="E12" s="175">
        <f>IF(D4="","",IF(A6="FALSOFALSO","Falta assignar lletres",IF(I6="E","Falta determinar encontre",IF(C12&lt;&gt;"",VLOOKUP(C12,_pers2,4,0),""))))</f>
      </c>
      <c r="F12" s="176"/>
      <c r="G12" s="176"/>
      <c r="H12" s="176"/>
      <c r="I12" s="176"/>
      <c r="J12" s="176"/>
      <c r="K12" s="176"/>
      <c r="L12" s="176"/>
      <c r="M12" s="197">
        <f>IF(CM20=1,"",IF(A6="FALSOFALSO","",IF(I6="E","",IF(C12&lt;&gt;"",VLOOKUP(C12,_pers2,5,0),""))))</f>
      </c>
      <c r="N12" s="197"/>
      <c r="O12" s="197"/>
      <c r="P12" s="4" t="s">
        <v>24</v>
      </c>
      <c r="Q12" s="200"/>
      <c r="R12" s="201"/>
      <c r="S12" s="175">
        <f>IF(Q12&lt;&gt;"",VLOOKUP(Q12,_pers2,4,0),"")</f>
      </c>
      <c r="T12" s="176"/>
      <c r="U12" s="176"/>
      <c r="V12" s="176"/>
      <c r="W12" s="176"/>
      <c r="X12" s="176"/>
      <c r="Y12" s="176"/>
      <c r="Z12" s="176"/>
      <c r="AA12" s="197">
        <f aca="true" t="shared" si="2" ref="AA12:AA19">IF(CM20=1,"",IF(V6="FALSOFALSO","",IF(W6="E","",IF(Q12&lt;&gt;"",VLOOKUP(Q12,_pers2,5,0),""))))</f>
      </c>
      <c r="AB12" s="197"/>
      <c r="AC12" s="197"/>
      <c r="AD12" s="64"/>
      <c r="AE12" s="65"/>
      <c r="AF12" s="66"/>
      <c r="AG12" s="65"/>
      <c r="AH12" s="66"/>
      <c r="AI12" s="65"/>
      <c r="AJ12" s="67"/>
      <c r="AK12" s="65"/>
      <c r="AL12" s="66"/>
      <c r="AM12" s="65"/>
      <c r="AN12" s="5">
        <f aca="true" t="shared" si="3" ref="AN12:AN18">IF(BA12+BG12&gt;2,BA12,"")</f>
      </c>
      <c r="AO12" s="6">
        <f aca="true" t="shared" si="4" ref="AO12:AO18">IF(BA12+BG12&gt;2,BG12,"")</f>
      </c>
      <c r="AP12" s="7">
        <f>IF(BI12+BJ12&lt;&gt;0,BI12,"")</f>
      </c>
      <c r="AQ12" s="8">
        <f>IF(BI12+BJ12&lt;&gt;0,BJ12,"")</f>
      </c>
      <c r="AR12"/>
      <c r="AU12" s="34"/>
      <c r="AV12" s="36">
        <f aca="true" t="shared" si="5" ref="AV12:AV18">IF(AD12&gt;AE12,1,0)</f>
        <v>0</v>
      </c>
      <c r="AW12" s="36">
        <f aca="true" t="shared" si="6" ref="AW12:AW18">IF(AF12&gt;AG12,1,0)</f>
        <v>0</v>
      </c>
      <c r="AX12" s="36">
        <f aca="true" t="shared" si="7" ref="AX12:AX18">IF(AH12&gt;AI12,1,0)</f>
        <v>0</v>
      </c>
      <c r="AY12" s="36">
        <f aca="true" t="shared" si="8" ref="AY12:AY18">IF(AJ12&gt;AK12,1,0)</f>
        <v>0</v>
      </c>
      <c r="AZ12" s="36">
        <f aca="true" t="shared" si="9" ref="AZ12:AZ18">IF(AL12&gt;AM12,1,0)</f>
        <v>0</v>
      </c>
      <c r="BA12" s="37">
        <f aca="true" t="shared" si="10" ref="BA12:BA19">SUM(AV12:AZ12)</f>
        <v>0</v>
      </c>
      <c r="BB12" s="38">
        <f aca="true" t="shared" si="11" ref="BB12:BB18">IF(AE12&gt;AD12,1,0)</f>
        <v>0</v>
      </c>
      <c r="BC12" s="38">
        <f aca="true" t="shared" si="12" ref="BC12:BC18">IF(AG12&gt;AF12,1,0)</f>
        <v>0</v>
      </c>
      <c r="BD12" s="38">
        <f aca="true" t="shared" si="13" ref="BD12:BD18">IF(AI12&gt;AH12,1,0)</f>
        <v>0</v>
      </c>
      <c r="BE12" s="38">
        <f aca="true" t="shared" si="14" ref="BE12:BE18">IF(AK12&gt;AJ12,1,0)</f>
        <v>0</v>
      </c>
      <c r="BF12" s="38">
        <f aca="true" t="shared" si="15" ref="BF12:BF18">IF(AM12&gt;AL12,1,0)</f>
        <v>0</v>
      </c>
      <c r="BG12" s="37">
        <f aca="true" t="shared" si="16" ref="BG12:BG19">SUM(BB12:BF12)</f>
        <v>0</v>
      </c>
      <c r="BH12" s="39"/>
      <c r="BI12" s="37">
        <f>IF(BA12&gt;2,1,0)</f>
        <v>0</v>
      </c>
      <c r="BJ12" s="37">
        <f>IF(BG12&gt;2,1,0)</f>
        <v>0</v>
      </c>
      <c r="BK12" s="69">
        <f t="shared" si="0"/>
      </c>
      <c r="BL12" s="95">
        <f>_xlfn.IFERROR(IF(BN12&lt;&gt;$BN$2,"",INDEX(jugtdm!$A$4:$I$652,BK12,7)),"")</f>
      </c>
      <c r="BM12" s="89">
        <f>_xlfn.IFERROR(IF(BN12&lt;&gt;$BN$2,"",INDEX(jugtdm!$A$4:$I$652,BK12,5)),"")</f>
      </c>
      <c r="BN12" s="89">
        <f>_xlfn.IFERROR(IF(INDEX(jugtdm!$A$4:$I$652,BK12,8)&lt;&gt;$BN$2,"",INDEX(jugtdm!$A$4:$I$652,BK12,8)),"")</f>
      </c>
      <c r="BO12" s="90">
        <f>_xlfn.IFERROR(IF(BN12&lt;&gt;$BN$2,"",INDEX(jugtdm!$A$4:$I$652,BK12,6)),"")</f>
      </c>
      <c r="BP12" s="90">
        <f>_xlfn.IFERROR(IF(BN12&lt;&gt;$BN$2,"",INDEX(jugtdm!$A$4:$I$652,BK12,4)),"")</f>
      </c>
      <c r="BQ12" s="96">
        <f>_xlfn.IFERROR(IF(BN12&lt;&gt;$BN$2,"",INDEX(jugtdm!$A$4:$I$652,BK12,9)),"")</f>
      </c>
      <c r="CL12" s="26"/>
      <c r="CM12" s="17"/>
      <c r="CN12" s="17"/>
      <c r="CO12" s="19"/>
      <c r="CP12" s="17"/>
      <c r="CQ12" s="17"/>
      <c r="CR12" s="17"/>
      <c r="CS12" s="17"/>
      <c r="CT12" s="17"/>
      <c r="CU12" s="17"/>
      <c r="CV12" s="17"/>
      <c r="CW12" s="69">
        <f t="shared" si="1"/>
      </c>
      <c r="CX12" s="95">
        <f>_xlfn.IFERROR(IF(CZ12&lt;&gt;CZ$2,"",INDEX(jugtdm!$A$4:$I$652,$CW12,7)),"")</f>
      </c>
      <c r="CY12" s="89">
        <f>_xlfn.IFERROR(IF(CZ12&lt;&gt;CZ$2,"",INDEX(jugtdm!$A$4:$I$652,$CW12,5)),"")</f>
      </c>
      <c r="CZ12" s="89">
        <f>_xlfn.IFERROR(IF(INDEX(jugtdm!$A$4:$I$652,$CW12,8)&lt;&gt;CZ$2,"",INDEX(jugtdm!$A$4:$I$652,$CW12,8)),"")</f>
      </c>
      <c r="DA12" s="90">
        <f>_xlfn.IFERROR(IF(CZ12&lt;&gt;CZ$2,"",INDEX(jugtdm!$A$4:$I$652,$CW12,6)),"")</f>
      </c>
      <c r="DB12" s="90">
        <f>_xlfn.IFERROR(IF(CZ12&lt;&gt;CZ$2,"",INDEX(jugtdm!$A$4:$I$652,$CW12,4)),"")</f>
      </c>
      <c r="DC12" s="101">
        <f>_xlfn.IFERROR(IF(CZ12&lt;&gt;CZ$2,"",INDEX(jugtdm!$A$4:$I$652,$CW12,9)),"")</f>
      </c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</row>
    <row r="13" spans="1:118" ht="18" customHeight="1">
      <c r="A13" s="17"/>
      <c r="B13" s="24" t="s">
        <v>25</v>
      </c>
      <c r="C13" s="187"/>
      <c r="D13" s="188"/>
      <c r="E13" s="175">
        <f aca="true" t="shared" si="17" ref="E13:E19">IF(C13&lt;&gt;"",VLOOKUP(C13,_pers2,4,0),"")</f>
      </c>
      <c r="F13" s="176"/>
      <c r="G13" s="176"/>
      <c r="H13" s="176"/>
      <c r="I13" s="176"/>
      <c r="J13" s="176"/>
      <c r="K13" s="176"/>
      <c r="L13" s="176"/>
      <c r="M13" s="170">
        <f aca="true" t="shared" si="18" ref="M13:M19">IF(CM21=1,"",IF(H7="FALSOFALSO","",IF(I7="E","",IF(C13&lt;&gt;"",VLOOKUP(C13,_pers2,5,0),""))))</f>
      </c>
      <c r="N13" s="171"/>
      <c r="O13" s="172"/>
      <c r="P13" s="4" t="s">
        <v>26</v>
      </c>
      <c r="Q13" s="187"/>
      <c r="R13" s="188"/>
      <c r="S13" s="175">
        <f>IF(Q13&lt;&gt;"",VLOOKUP(Q13,_pers2,4,FALSE),"")</f>
      </c>
      <c r="T13" s="176"/>
      <c r="U13" s="176"/>
      <c r="V13" s="176"/>
      <c r="W13" s="176"/>
      <c r="X13" s="176"/>
      <c r="Y13" s="176"/>
      <c r="Z13" s="176"/>
      <c r="AA13" s="170">
        <f t="shared" si="2"/>
      </c>
      <c r="AB13" s="171"/>
      <c r="AC13" s="172"/>
      <c r="AD13" s="66"/>
      <c r="AE13" s="65"/>
      <c r="AF13" s="66"/>
      <c r="AG13" s="65"/>
      <c r="AH13" s="66"/>
      <c r="AI13" s="65"/>
      <c r="AJ13" s="66"/>
      <c r="AK13" s="65"/>
      <c r="AL13" s="66"/>
      <c r="AM13" s="65"/>
      <c r="AN13" s="5">
        <f t="shared" si="3"/>
      </c>
      <c r="AO13" s="6">
        <f t="shared" si="4"/>
      </c>
      <c r="AP13" s="7">
        <f>IF(BI13+BJ13&lt;&gt;0,BI12+BI13,"")</f>
      </c>
      <c r="AQ13" s="8">
        <f>IF(BI13+BJ13&lt;&gt;0,BJ12+BJ13,"")</f>
      </c>
      <c r="AR13"/>
      <c r="AU13" s="34"/>
      <c r="AV13" s="36">
        <f t="shared" si="5"/>
        <v>0</v>
      </c>
      <c r="AW13" s="36">
        <f t="shared" si="6"/>
        <v>0</v>
      </c>
      <c r="AX13" s="36">
        <f t="shared" si="7"/>
        <v>0</v>
      </c>
      <c r="AY13" s="36">
        <f t="shared" si="8"/>
        <v>0</v>
      </c>
      <c r="AZ13" s="36">
        <f t="shared" si="9"/>
        <v>0</v>
      </c>
      <c r="BA13" s="37">
        <f t="shared" si="10"/>
        <v>0</v>
      </c>
      <c r="BB13" s="38">
        <f t="shared" si="11"/>
        <v>0</v>
      </c>
      <c r="BC13" s="38">
        <f t="shared" si="12"/>
        <v>0</v>
      </c>
      <c r="BD13" s="38">
        <f t="shared" si="13"/>
        <v>0</v>
      </c>
      <c r="BE13" s="38">
        <f t="shared" si="14"/>
        <v>0</v>
      </c>
      <c r="BF13" s="38">
        <f t="shared" si="15"/>
        <v>0</v>
      </c>
      <c r="BG13" s="37">
        <f t="shared" si="16"/>
        <v>0</v>
      </c>
      <c r="BH13" s="39"/>
      <c r="BI13" s="37">
        <f aca="true" t="shared" si="19" ref="BI13:BI18">IF(BA13&gt;2,1,0)</f>
        <v>0</v>
      </c>
      <c r="BJ13" s="37">
        <f aca="true" t="shared" si="20" ref="BJ13:BJ18">IF(BG13&gt;2,1,0)</f>
        <v>0</v>
      </c>
      <c r="BK13" s="69">
        <f t="shared" si="0"/>
      </c>
      <c r="BL13" s="95">
        <f>_xlfn.IFERROR(IF(BN13&lt;&gt;$BN$2,"",INDEX(jugtdm!$A$4:$I$652,BK13,7)),"")</f>
      </c>
      <c r="BM13" s="89">
        <f>_xlfn.IFERROR(IF(BN13&lt;&gt;$BN$2,"",INDEX(jugtdm!$A$4:$I$652,BK13,5)),"")</f>
      </c>
      <c r="BN13" s="89">
        <f>_xlfn.IFERROR(IF(INDEX(jugtdm!$A$4:$I$652,BK13,8)&lt;&gt;$BN$2,"",INDEX(jugtdm!$A$4:$I$652,BK13,8)),"")</f>
      </c>
      <c r="BO13" s="90">
        <f>_xlfn.IFERROR(IF(BN13&lt;&gt;$BN$2,"",INDEX(jugtdm!$A$4:$I$652,BK13,6)),"")</f>
      </c>
      <c r="BP13" s="90">
        <f>_xlfn.IFERROR(IF(BN13&lt;&gt;$BN$2,"",INDEX(jugtdm!$A$4:$I$652,BK13,4)),"")</f>
      </c>
      <c r="BQ13" s="96">
        <f>_xlfn.IFERROR(IF(BN13&lt;&gt;$BN$2,"",INDEX(jugtdm!$A$4:$I$652,BK13,9)),"")</f>
      </c>
      <c r="CL13" s="26"/>
      <c r="CM13" s="27"/>
      <c r="CN13" s="17"/>
      <c r="CO13" s="19"/>
      <c r="CP13" s="28"/>
      <c r="CQ13" s="19"/>
      <c r="CR13" s="19"/>
      <c r="CS13" s="19"/>
      <c r="CT13" s="19"/>
      <c r="CU13" s="19"/>
      <c r="CV13" s="17"/>
      <c r="CW13" s="69">
        <f t="shared" si="1"/>
      </c>
      <c r="CX13" s="95">
        <f>_xlfn.IFERROR(IF(CZ13&lt;&gt;CZ$2,"",INDEX(jugtdm!$A$4:$I$652,$CW13,7)),"")</f>
      </c>
      <c r="CY13" s="89">
        <f>_xlfn.IFERROR(IF(CZ13&lt;&gt;CZ$2,"",INDEX(jugtdm!$A$4:$I$652,$CW13,5)),"")</f>
      </c>
      <c r="CZ13" s="89">
        <f>_xlfn.IFERROR(IF(INDEX(jugtdm!$A$4:$I$652,$CW13,8)&lt;&gt;CZ$2,"",INDEX(jugtdm!$A$4:$I$652,$CW13,8)),"")</f>
      </c>
      <c r="DA13" s="90">
        <f>_xlfn.IFERROR(IF(CZ13&lt;&gt;CZ$2,"",INDEX(jugtdm!$A$4:$I$652,$CW13,6)),"")</f>
      </c>
      <c r="DB13" s="90">
        <f>_xlfn.IFERROR(IF(CZ13&lt;&gt;CZ$2,"",INDEX(jugtdm!$A$4:$I$652,$CW13,4)),"")</f>
      </c>
      <c r="DC13" s="101">
        <f>_xlfn.IFERROR(IF(CZ13&lt;&gt;CZ$2,"",INDEX(jugtdm!$A$4:$I$652,$CW13,9)),"")</f>
      </c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</row>
    <row r="14" spans="1:118" ht="18" customHeight="1">
      <c r="A14" s="17"/>
      <c r="B14" s="24" t="s">
        <v>27</v>
      </c>
      <c r="C14" s="187"/>
      <c r="D14" s="188"/>
      <c r="E14" s="175">
        <f t="shared" si="17"/>
      </c>
      <c r="F14" s="176"/>
      <c r="G14" s="176"/>
      <c r="H14" s="176"/>
      <c r="I14" s="176"/>
      <c r="J14" s="176"/>
      <c r="K14" s="176"/>
      <c r="L14" s="176"/>
      <c r="M14" s="170">
        <f t="shared" si="18"/>
      </c>
      <c r="N14" s="171"/>
      <c r="O14" s="172"/>
      <c r="P14" s="4" t="s">
        <v>28</v>
      </c>
      <c r="Q14" s="187"/>
      <c r="R14" s="188"/>
      <c r="S14" s="175">
        <f>IF(Q14&lt;&gt;"",VLOOKUP(Q14,_pers2,4,FALSE),"")</f>
      </c>
      <c r="T14" s="176"/>
      <c r="U14" s="176"/>
      <c r="V14" s="176"/>
      <c r="W14" s="176"/>
      <c r="X14" s="176"/>
      <c r="Y14" s="176"/>
      <c r="Z14" s="176"/>
      <c r="AA14" s="170">
        <f t="shared" si="2"/>
      </c>
      <c r="AB14" s="171"/>
      <c r="AC14" s="172"/>
      <c r="AD14" s="66"/>
      <c r="AE14" s="65"/>
      <c r="AF14" s="66"/>
      <c r="AG14" s="65"/>
      <c r="AH14" s="66"/>
      <c r="AI14" s="65"/>
      <c r="AJ14" s="66"/>
      <c r="AK14" s="65"/>
      <c r="AL14" s="66"/>
      <c r="AM14" s="65"/>
      <c r="AN14" s="5">
        <f t="shared" si="3"/>
      </c>
      <c r="AO14" s="6">
        <f t="shared" si="4"/>
      </c>
      <c r="AP14" s="7">
        <f>IF(BI14+BJ14&lt;&gt;0,AP13+BI14,"")</f>
      </c>
      <c r="AQ14" s="8">
        <f>IF(BI14+BJ14&lt;&gt;0,AQ13+BJ14,"")</f>
      </c>
      <c r="AR14"/>
      <c r="AU14" s="34"/>
      <c r="AV14" s="36">
        <f t="shared" si="5"/>
        <v>0</v>
      </c>
      <c r="AW14" s="36">
        <f t="shared" si="6"/>
        <v>0</v>
      </c>
      <c r="AX14" s="36">
        <f t="shared" si="7"/>
        <v>0</v>
      </c>
      <c r="AY14" s="36">
        <f t="shared" si="8"/>
        <v>0</v>
      </c>
      <c r="AZ14" s="36">
        <f t="shared" si="9"/>
        <v>0</v>
      </c>
      <c r="BA14" s="37">
        <f t="shared" si="10"/>
        <v>0</v>
      </c>
      <c r="BB14" s="38">
        <f t="shared" si="11"/>
        <v>0</v>
      </c>
      <c r="BC14" s="38">
        <f t="shared" si="12"/>
        <v>0</v>
      </c>
      <c r="BD14" s="38">
        <f t="shared" si="13"/>
        <v>0</v>
      </c>
      <c r="BE14" s="38">
        <f t="shared" si="14"/>
        <v>0</v>
      </c>
      <c r="BF14" s="38">
        <f t="shared" si="15"/>
        <v>0</v>
      </c>
      <c r="BG14" s="37">
        <f t="shared" si="16"/>
        <v>0</v>
      </c>
      <c r="BH14" s="39"/>
      <c r="BI14" s="37">
        <f t="shared" si="19"/>
        <v>0</v>
      </c>
      <c r="BJ14" s="37">
        <f t="shared" si="20"/>
        <v>0</v>
      </c>
      <c r="BK14" s="69">
        <f t="shared" si="0"/>
      </c>
      <c r="BL14" s="95">
        <f>_xlfn.IFERROR(IF(BN14&lt;&gt;$BN$2,"",INDEX(jugtdm!$A$4:$I$652,BK14,7)),"")</f>
      </c>
      <c r="BM14" s="89">
        <f>_xlfn.IFERROR(IF(BN14&lt;&gt;$BN$2,"",INDEX(jugtdm!$A$4:$I$652,BK14,5)),"")</f>
      </c>
      <c r="BN14" s="89">
        <f>_xlfn.IFERROR(IF(INDEX(jugtdm!$A$4:$I$652,BK14,8)&lt;&gt;$BN$2,"",INDEX(jugtdm!$A$4:$I$652,BK14,8)),"")</f>
      </c>
      <c r="BO14" s="90">
        <f>_xlfn.IFERROR(IF(BN14&lt;&gt;$BN$2,"",INDEX(jugtdm!$A$4:$I$652,BK14,6)),"")</f>
      </c>
      <c r="BP14" s="90">
        <f>_xlfn.IFERROR(IF(BN14&lt;&gt;$BN$2,"",INDEX(jugtdm!$A$4:$I$652,BK14,4)),"")</f>
      </c>
      <c r="BQ14" s="96">
        <f>_xlfn.IFERROR(IF(BN14&lt;&gt;$BN$2,"",INDEX(jugtdm!$A$4:$I$652,BK14,9)),"")</f>
      </c>
      <c r="CL14" s="26"/>
      <c r="CM14" s="27"/>
      <c r="CN14" s="29"/>
      <c r="CO14" s="30"/>
      <c r="CP14" s="31"/>
      <c r="CQ14" s="26"/>
      <c r="CR14" s="26"/>
      <c r="CS14" s="17"/>
      <c r="CT14" s="26"/>
      <c r="CU14" s="17"/>
      <c r="CV14" s="17"/>
      <c r="CW14" s="69">
        <f t="shared" si="1"/>
      </c>
      <c r="CX14" s="95">
        <f>_xlfn.IFERROR(IF(CZ14&lt;&gt;CZ$2,"",INDEX(jugtdm!$A$4:$I$652,$CW14,7)),"")</f>
      </c>
      <c r="CY14" s="89">
        <f>_xlfn.IFERROR(IF(CZ14&lt;&gt;CZ$2,"",INDEX(jugtdm!$A$4:$I$652,$CW14,5)),"")</f>
      </c>
      <c r="CZ14" s="89">
        <f>_xlfn.IFERROR(IF(INDEX(jugtdm!$A$4:$I$652,$CW14,8)&lt;&gt;CZ$2,"",INDEX(jugtdm!$A$4:$I$652,$CW14,8)),"")</f>
      </c>
      <c r="DA14" s="90">
        <f>_xlfn.IFERROR(IF(CZ14&lt;&gt;CZ$2,"",INDEX(jugtdm!$A$4:$I$652,$CW14,6)),"")</f>
      </c>
      <c r="DB14" s="90">
        <f>_xlfn.IFERROR(IF(CZ14&lt;&gt;CZ$2,"",INDEX(jugtdm!$A$4:$I$652,$CW14,4)),"")</f>
      </c>
      <c r="DC14" s="101">
        <f>_xlfn.IFERROR(IF(CZ14&lt;&gt;CZ$2,"",INDEX(jugtdm!$A$4:$I$652,$CW14,9)),"")</f>
      </c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</row>
    <row r="15" spans="1:118" ht="18" customHeight="1">
      <c r="A15" s="17"/>
      <c r="B15" s="24" t="s">
        <v>23</v>
      </c>
      <c r="C15" s="177">
        <f>IF(C12&lt;&gt;0,C12,"")</f>
      </c>
      <c r="D15" s="178"/>
      <c r="E15" s="175">
        <f t="shared" si="17"/>
      </c>
      <c r="F15" s="176"/>
      <c r="G15" s="176"/>
      <c r="H15" s="176"/>
      <c r="I15" s="176"/>
      <c r="J15" s="176"/>
      <c r="K15" s="176"/>
      <c r="L15" s="176"/>
      <c r="M15" s="170">
        <f t="shared" si="18"/>
      </c>
      <c r="N15" s="171"/>
      <c r="O15" s="172"/>
      <c r="P15" s="4" t="s">
        <v>26</v>
      </c>
      <c r="Q15" s="177">
        <f>IF(Q13&lt;&gt;0,Q13,"")</f>
      </c>
      <c r="R15" s="178"/>
      <c r="S15" s="175">
        <f>IF(Q15&lt;&gt;"",VLOOKUP(Q15,_pers2,4,FALSE),"")</f>
      </c>
      <c r="T15" s="176"/>
      <c r="U15" s="176"/>
      <c r="V15" s="176"/>
      <c r="W15" s="176"/>
      <c r="X15" s="176"/>
      <c r="Y15" s="176"/>
      <c r="Z15" s="176"/>
      <c r="AA15" s="170">
        <f t="shared" si="2"/>
      </c>
      <c r="AB15" s="171"/>
      <c r="AC15" s="172"/>
      <c r="AD15" s="66"/>
      <c r="AE15" s="65"/>
      <c r="AF15" s="66"/>
      <c r="AG15" s="65"/>
      <c r="AH15" s="66"/>
      <c r="AI15" s="65"/>
      <c r="AJ15" s="66"/>
      <c r="AK15" s="65"/>
      <c r="AL15" s="66"/>
      <c r="AM15" s="65"/>
      <c r="AN15" s="5">
        <f t="shared" si="3"/>
      </c>
      <c r="AO15" s="6">
        <f t="shared" si="4"/>
      </c>
      <c r="AP15" s="7">
        <f>IF(BI15+BJ15&lt;&gt;0,AP14+BI15,"")</f>
      </c>
      <c r="AQ15" s="8">
        <f>IF(BI15+BJ15&lt;&gt;0,AQ14+BJ15,"")</f>
      </c>
      <c r="AR15"/>
      <c r="AU15" s="34"/>
      <c r="AV15" s="36">
        <f t="shared" si="5"/>
        <v>0</v>
      </c>
      <c r="AW15" s="36">
        <f t="shared" si="6"/>
        <v>0</v>
      </c>
      <c r="AX15" s="36">
        <f t="shared" si="7"/>
        <v>0</v>
      </c>
      <c r="AY15" s="36">
        <f t="shared" si="8"/>
        <v>0</v>
      </c>
      <c r="AZ15" s="36">
        <f t="shared" si="9"/>
        <v>0</v>
      </c>
      <c r="BA15" s="37">
        <f t="shared" si="10"/>
        <v>0</v>
      </c>
      <c r="BB15" s="38">
        <f t="shared" si="11"/>
        <v>0</v>
      </c>
      <c r="BC15" s="38">
        <f t="shared" si="12"/>
        <v>0</v>
      </c>
      <c r="BD15" s="38">
        <f t="shared" si="13"/>
        <v>0</v>
      </c>
      <c r="BE15" s="38">
        <f t="shared" si="14"/>
        <v>0</v>
      </c>
      <c r="BF15" s="38">
        <f t="shared" si="15"/>
        <v>0</v>
      </c>
      <c r="BG15" s="37">
        <f t="shared" si="16"/>
        <v>0</v>
      </c>
      <c r="BH15" s="39"/>
      <c r="BI15" s="37">
        <f t="shared" si="19"/>
        <v>0</v>
      </c>
      <c r="BJ15" s="37">
        <f t="shared" si="20"/>
        <v>0</v>
      </c>
      <c r="BK15" s="69">
        <f t="shared" si="0"/>
      </c>
      <c r="BL15" s="95">
        <f>_xlfn.IFERROR(IF(BN15&lt;&gt;$BN$2,"",INDEX(jugtdm!$A$4:$I$652,BK15,7)),"")</f>
      </c>
      <c r="BM15" s="89">
        <f>_xlfn.IFERROR(IF(BN15&lt;&gt;$BN$2,"",INDEX(jugtdm!$A$4:$I$652,BK15,5)),"")</f>
      </c>
      <c r="BN15" s="89">
        <f>_xlfn.IFERROR(IF(INDEX(jugtdm!$A$4:$I$652,BK15,8)&lt;&gt;$BN$2,"",INDEX(jugtdm!$A$4:$I$652,BK15,8)),"")</f>
      </c>
      <c r="BO15" s="90">
        <f>_xlfn.IFERROR(IF(BN15&lt;&gt;$BN$2,"",INDEX(jugtdm!$A$4:$I$652,BK15,6)),"")</f>
      </c>
      <c r="BP15" s="90">
        <f>_xlfn.IFERROR(IF(BN15&lt;&gt;$BN$2,"",INDEX(jugtdm!$A$4:$I$652,BK15,4)),"")</f>
      </c>
      <c r="BQ15" s="96">
        <f>_xlfn.IFERROR(IF(BN15&lt;&gt;$BN$2,"",INDEX(jugtdm!$A$4:$I$652,BK15,9)),"")</f>
      </c>
      <c r="CL15" s="26"/>
      <c r="CM15" s="27"/>
      <c r="CN15" s="29"/>
      <c r="CO15" s="30"/>
      <c r="CP15" s="31"/>
      <c r="CQ15" s="26"/>
      <c r="CR15" s="26"/>
      <c r="CS15" s="17"/>
      <c r="CT15" s="26"/>
      <c r="CU15" s="17"/>
      <c r="CV15" s="17"/>
      <c r="CW15" s="69">
        <f t="shared" si="1"/>
      </c>
      <c r="CX15" s="95">
        <f>_xlfn.IFERROR(IF(CZ15&lt;&gt;CZ$2,"",INDEX(jugtdm!$A$4:$I$652,$CW15,7)),"")</f>
      </c>
      <c r="CY15" s="89">
        <f>_xlfn.IFERROR(IF(CZ15&lt;&gt;CZ$2,"",INDEX(jugtdm!$A$4:$I$652,$CW15,5)),"")</f>
      </c>
      <c r="CZ15" s="89">
        <f>_xlfn.IFERROR(IF(INDEX(jugtdm!$A$4:$I$652,$CW15,8)&lt;&gt;CZ$2,"",INDEX(jugtdm!$A$4:$I$652,$CW15,8)),"")</f>
      </c>
      <c r="DA15" s="90">
        <f>_xlfn.IFERROR(IF(CZ15&lt;&gt;CZ$2,"",INDEX(jugtdm!$A$4:$I$652,$CW15,6)),"")</f>
      </c>
      <c r="DB15" s="90">
        <f>_xlfn.IFERROR(IF(CZ15&lt;&gt;CZ$2,"",INDEX(jugtdm!$A$4:$I$652,$CW15,4)),"")</f>
      </c>
      <c r="DC15" s="101">
        <f>_xlfn.IFERROR(IF(CZ15&lt;&gt;CZ$2,"",INDEX(jugtdm!$A$4:$I$652,$CW15,9)),"")</f>
      </c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</row>
    <row r="16" spans="1:118" ht="18" customHeight="1">
      <c r="A16" s="17"/>
      <c r="B16" s="24" t="s">
        <v>27</v>
      </c>
      <c r="C16" s="173">
        <f>IF(C14&lt;&gt;0,C14,"")</f>
      </c>
      <c r="D16" s="174"/>
      <c r="E16" s="175">
        <f t="shared" si="17"/>
      </c>
      <c r="F16" s="176"/>
      <c r="G16" s="176"/>
      <c r="H16" s="176"/>
      <c r="I16" s="176"/>
      <c r="J16" s="176"/>
      <c r="K16" s="176"/>
      <c r="L16" s="176"/>
      <c r="M16" s="170">
        <f t="shared" si="18"/>
      </c>
      <c r="N16" s="171"/>
      <c r="O16" s="172"/>
      <c r="P16" s="4" t="s">
        <v>24</v>
      </c>
      <c r="Q16" s="173">
        <f>IF(Q12&lt;&gt;0,Q12,"")</f>
      </c>
      <c r="R16" s="174"/>
      <c r="S16" s="175">
        <f>IF(Q16&lt;&gt;"",VLOOKUP(Q16,_pers2,4,FALSE),"")</f>
      </c>
      <c r="T16" s="176"/>
      <c r="U16" s="176"/>
      <c r="V16" s="176"/>
      <c r="W16" s="176"/>
      <c r="X16" s="176"/>
      <c r="Y16" s="176"/>
      <c r="Z16" s="176"/>
      <c r="AA16" s="170">
        <f t="shared" si="2"/>
      </c>
      <c r="AB16" s="171"/>
      <c r="AC16" s="172"/>
      <c r="AD16" s="66"/>
      <c r="AE16" s="65"/>
      <c r="AF16" s="66"/>
      <c r="AG16" s="65"/>
      <c r="AH16" s="66"/>
      <c r="AI16" s="65"/>
      <c r="AJ16" s="66"/>
      <c r="AK16" s="65"/>
      <c r="AL16" s="66"/>
      <c r="AM16" s="65"/>
      <c r="AN16" s="5">
        <f t="shared" si="3"/>
      </c>
      <c r="AO16" s="6">
        <f t="shared" si="4"/>
      </c>
      <c r="AP16" s="7">
        <f>IF(BI16+BJ16&lt;&gt;0,AP15+BI16,"")</f>
      </c>
      <c r="AQ16" s="8">
        <f>IF(BI16+BJ16&lt;&gt;0,AQ15+BJ16,"")</f>
      </c>
      <c r="AR16"/>
      <c r="AU16" s="34"/>
      <c r="AV16" s="36">
        <f t="shared" si="5"/>
        <v>0</v>
      </c>
      <c r="AW16" s="36">
        <f t="shared" si="6"/>
        <v>0</v>
      </c>
      <c r="AX16" s="36">
        <f t="shared" si="7"/>
        <v>0</v>
      </c>
      <c r="AY16" s="36">
        <f t="shared" si="8"/>
        <v>0</v>
      </c>
      <c r="AZ16" s="36">
        <f t="shared" si="9"/>
        <v>0</v>
      </c>
      <c r="BA16" s="37">
        <f t="shared" si="10"/>
        <v>0</v>
      </c>
      <c r="BB16" s="38">
        <f t="shared" si="11"/>
        <v>0</v>
      </c>
      <c r="BC16" s="38">
        <f t="shared" si="12"/>
        <v>0</v>
      </c>
      <c r="BD16" s="38">
        <f t="shared" si="13"/>
        <v>0</v>
      </c>
      <c r="BE16" s="38">
        <f t="shared" si="14"/>
        <v>0</v>
      </c>
      <c r="BF16" s="38">
        <f t="shared" si="15"/>
        <v>0</v>
      </c>
      <c r="BG16" s="37">
        <f t="shared" si="16"/>
        <v>0</v>
      </c>
      <c r="BH16" s="39"/>
      <c r="BI16" s="37">
        <f t="shared" si="19"/>
        <v>0</v>
      </c>
      <c r="BJ16" s="37">
        <f t="shared" si="20"/>
        <v>0</v>
      </c>
      <c r="BK16" s="69">
        <f t="shared" si="0"/>
      </c>
      <c r="BL16" s="95">
        <f>_xlfn.IFERROR(IF(BN16&lt;&gt;$BN$2,"",INDEX(jugtdm!$A$4:$I$652,BK16,7)),"")</f>
      </c>
      <c r="BM16" s="89">
        <f>_xlfn.IFERROR(IF(BN16&lt;&gt;$BN$2,"",INDEX(jugtdm!$A$4:$I$652,BK16,5)),"")</f>
      </c>
      <c r="BN16" s="89">
        <f>_xlfn.IFERROR(IF(INDEX(jugtdm!$A$4:$I$652,BK16,8)&lt;&gt;$BN$2,"",INDEX(jugtdm!$A$4:$I$652,BK16,8)),"")</f>
      </c>
      <c r="BO16" s="90">
        <f>_xlfn.IFERROR(IF(BN16&lt;&gt;$BN$2,"",INDEX(jugtdm!$A$4:$I$652,BK16,6)),"")</f>
      </c>
      <c r="BP16" s="90">
        <f>_xlfn.IFERROR(IF(BN16&lt;&gt;$BN$2,"",INDEX(jugtdm!$A$4:$I$652,BK16,4)),"")</f>
      </c>
      <c r="BQ16" s="96">
        <f>_xlfn.IFERROR(IF(BN16&lt;&gt;$BN$2,"",INDEX(jugtdm!$A$4:$I$652,BK16,9)),"")</f>
      </c>
      <c r="CL16" s="26"/>
      <c r="CM16" s="27"/>
      <c r="CN16" s="29"/>
      <c r="CO16" s="30"/>
      <c r="CP16" s="31"/>
      <c r="CQ16" s="26"/>
      <c r="CR16" s="26"/>
      <c r="CS16" s="17"/>
      <c r="CT16" s="26"/>
      <c r="CU16" s="17"/>
      <c r="CV16" s="17"/>
      <c r="CW16" s="69">
        <f t="shared" si="1"/>
      </c>
      <c r="CX16" s="95">
        <f>_xlfn.IFERROR(IF(CZ16&lt;&gt;CZ$2,"",INDEX(jugtdm!$A$4:$I$652,$CW16,7)),"")</f>
      </c>
      <c r="CY16" s="89">
        <f>_xlfn.IFERROR(IF(CZ16&lt;&gt;CZ$2,"",INDEX(jugtdm!$A$4:$I$652,$CW16,5)),"")</f>
      </c>
      <c r="CZ16" s="89">
        <f>_xlfn.IFERROR(IF(INDEX(jugtdm!$A$4:$I$652,$CW16,8)&lt;&gt;CZ$2,"",INDEX(jugtdm!$A$4:$I$652,$CW16,8)),"")</f>
      </c>
      <c r="DA16" s="90">
        <f>_xlfn.IFERROR(IF(CZ16&lt;&gt;CZ$2,"",INDEX(jugtdm!$A$4:$I$652,$CW16,6)),"")</f>
      </c>
      <c r="DB16" s="90">
        <f>_xlfn.IFERROR(IF(CZ16&lt;&gt;CZ$2,"",INDEX(jugtdm!$A$4:$I$652,$CW16,4)),"")</f>
      </c>
      <c r="DC16" s="101">
        <f>_xlfn.IFERROR(IF(CZ16&lt;&gt;CZ$2,"",INDEX(jugtdm!$A$4:$I$652,$CW16,9)),"")</f>
      </c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</row>
    <row r="17" spans="1:118" ht="18" customHeight="1">
      <c r="A17" s="17"/>
      <c r="B17" s="24" t="s">
        <v>25</v>
      </c>
      <c r="C17" s="173">
        <f>IF(C13&lt;&gt;0,C13,"")</f>
      </c>
      <c r="D17" s="174"/>
      <c r="E17" s="175">
        <f t="shared" si="17"/>
      </c>
      <c r="F17" s="176"/>
      <c r="G17" s="176"/>
      <c r="H17" s="176"/>
      <c r="I17" s="176"/>
      <c r="J17" s="176"/>
      <c r="K17" s="176"/>
      <c r="L17" s="176"/>
      <c r="M17" s="170">
        <f t="shared" si="18"/>
      </c>
      <c r="N17" s="171"/>
      <c r="O17" s="172"/>
      <c r="P17" s="4" t="s">
        <v>28</v>
      </c>
      <c r="Q17" s="173">
        <f>IF(Q14&lt;&gt;0,Q14,"")</f>
      </c>
      <c r="R17" s="174"/>
      <c r="S17" s="175">
        <f>IF(Q17&lt;&gt;"",VLOOKUP(Q17,_pers2,4,FALSE),"")</f>
      </c>
      <c r="T17" s="176"/>
      <c r="U17" s="176"/>
      <c r="V17" s="176"/>
      <c r="W17" s="176"/>
      <c r="X17" s="176"/>
      <c r="Y17" s="176"/>
      <c r="Z17" s="176"/>
      <c r="AA17" s="170">
        <f t="shared" si="2"/>
      </c>
      <c r="AB17" s="171"/>
      <c r="AC17" s="172"/>
      <c r="AD17" s="66"/>
      <c r="AE17" s="65"/>
      <c r="AF17" s="66"/>
      <c r="AG17" s="65"/>
      <c r="AH17" s="66"/>
      <c r="AI17" s="65"/>
      <c r="AJ17" s="66"/>
      <c r="AK17" s="65"/>
      <c r="AL17" s="66"/>
      <c r="AM17" s="65"/>
      <c r="AN17" s="5">
        <f t="shared" si="3"/>
      </c>
      <c r="AO17" s="6">
        <f t="shared" si="4"/>
      </c>
      <c r="AP17" s="7">
        <f>IF(BI17+BJ17&lt;&gt;0,AP16+BI17,"")</f>
      </c>
      <c r="AQ17" s="8">
        <f>IF(BI17+BJ17&lt;&gt;0,AQ16+BJ17,"")</f>
      </c>
      <c r="AR17"/>
      <c r="AU17" s="34"/>
      <c r="AV17" s="36">
        <f t="shared" si="5"/>
        <v>0</v>
      </c>
      <c r="AW17" s="36">
        <f t="shared" si="6"/>
        <v>0</v>
      </c>
      <c r="AX17" s="36">
        <f t="shared" si="7"/>
        <v>0</v>
      </c>
      <c r="AY17" s="36">
        <f t="shared" si="8"/>
        <v>0</v>
      </c>
      <c r="AZ17" s="36">
        <f t="shared" si="9"/>
        <v>0</v>
      </c>
      <c r="BA17" s="37">
        <f t="shared" si="10"/>
        <v>0</v>
      </c>
      <c r="BB17" s="38">
        <f t="shared" si="11"/>
        <v>0</v>
      </c>
      <c r="BC17" s="38">
        <f t="shared" si="12"/>
        <v>0</v>
      </c>
      <c r="BD17" s="38">
        <f t="shared" si="13"/>
        <v>0</v>
      </c>
      <c r="BE17" s="38">
        <f t="shared" si="14"/>
        <v>0</v>
      </c>
      <c r="BF17" s="38">
        <f t="shared" si="15"/>
        <v>0</v>
      </c>
      <c r="BG17" s="37">
        <f t="shared" si="16"/>
        <v>0</v>
      </c>
      <c r="BH17" s="39"/>
      <c r="BI17" s="37">
        <f t="shared" si="19"/>
        <v>0</v>
      </c>
      <c r="BJ17" s="37">
        <f t="shared" si="20"/>
        <v>0</v>
      </c>
      <c r="BK17" s="69">
        <f t="shared" si="0"/>
      </c>
      <c r="BL17" s="95">
        <f>_xlfn.IFERROR(IF(BN17&lt;&gt;$BN$2,"",INDEX(jugtdm!$A$4:$I$652,BK17,7)),"")</f>
      </c>
      <c r="BM17" s="89">
        <f>_xlfn.IFERROR(IF(BN17&lt;&gt;$BN$2,"",INDEX(jugtdm!$A$4:$I$652,BK17,5)),"")</f>
      </c>
      <c r="BN17" s="89">
        <f>_xlfn.IFERROR(IF(INDEX(jugtdm!$A$4:$I$652,BK17,8)&lt;&gt;$BN$2,"",INDEX(jugtdm!$A$4:$I$652,BK17,8)),"")</f>
      </c>
      <c r="BO17" s="90">
        <f>_xlfn.IFERROR(IF(BN17&lt;&gt;$BN$2,"",INDEX(jugtdm!$A$4:$I$652,BK17,6)),"")</f>
      </c>
      <c r="BP17" s="90">
        <f>_xlfn.IFERROR(IF(BN17&lt;&gt;$BN$2,"",INDEX(jugtdm!$A$4:$I$652,BK17,4)),"")</f>
      </c>
      <c r="BQ17" s="96">
        <f>_xlfn.IFERROR(IF(BN17&lt;&gt;$BN$2,"",INDEX(jugtdm!$A$4:$I$652,BK17,9)),"")</f>
      </c>
      <c r="CL17" s="26"/>
      <c r="CM17" s="27"/>
      <c r="CN17" s="29"/>
      <c r="CO17" s="30"/>
      <c r="CP17" s="31"/>
      <c r="CQ17" s="26"/>
      <c r="CR17" s="26"/>
      <c r="CS17" s="17"/>
      <c r="CT17" s="26"/>
      <c r="CU17" s="17"/>
      <c r="CV17" s="17"/>
      <c r="CW17" s="69">
        <f t="shared" si="1"/>
      </c>
      <c r="CX17" s="95">
        <f>_xlfn.IFERROR(IF(CZ17&lt;&gt;CZ$2,"",INDEX(jugtdm!$A$4:$I$652,$CW17,7)),"")</f>
      </c>
      <c r="CY17" s="89">
        <f>_xlfn.IFERROR(IF(CZ17&lt;&gt;CZ$2,"",INDEX(jugtdm!$A$4:$I$652,$CW17,5)),"")</f>
      </c>
      <c r="CZ17" s="89">
        <f>_xlfn.IFERROR(IF(INDEX(jugtdm!$A$4:$I$652,$CW17,8)&lt;&gt;CZ$2,"",INDEX(jugtdm!$A$4:$I$652,$CW17,8)),"")</f>
      </c>
      <c r="DA17" s="90">
        <f>_xlfn.IFERROR(IF(CZ17&lt;&gt;CZ$2,"",INDEX(jugtdm!$A$4:$I$652,$CW17,6)),"")</f>
      </c>
      <c r="DB17" s="90">
        <f>_xlfn.IFERROR(IF(CZ17&lt;&gt;CZ$2,"",INDEX(jugtdm!$A$4:$I$652,$CW17,4)),"")</f>
      </c>
      <c r="DC17" s="101">
        <f>_xlfn.IFERROR(IF(CZ17&lt;&gt;CZ$2,"",INDEX(jugtdm!$A$4:$I$652,$CW17,9)),"")</f>
      </c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</row>
    <row r="18" spans="1:118" ht="18" customHeight="1">
      <c r="A18" s="17"/>
      <c r="B18" s="250" t="s">
        <v>29</v>
      </c>
      <c r="C18" s="252"/>
      <c r="D18" s="253"/>
      <c r="E18" s="254">
        <f t="shared" si="17"/>
      </c>
      <c r="F18" s="255"/>
      <c r="G18" s="255"/>
      <c r="H18" s="255"/>
      <c r="I18" s="255"/>
      <c r="J18" s="255"/>
      <c r="K18" s="255"/>
      <c r="L18" s="255"/>
      <c r="M18" s="214">
        <f t="shared" si="18"/>
      </c>
      <c r="N18" s="215"/>
      <c r="O18" s="216"/>
      <c r="P18" s="256" t="s">
        <v>29</v>
      </c>
      <c r="Q18" s="252"/>
      <c r="R18" s="253"/>
      <c r="S18" s="254">
        <f>IF(Q18&lt;&gt;"",VLOOKUP(Q18,_pers2,4,0),"")</f>
      </c>
      <c r="T18" s="255"/>
      <c r="U18" s="255"/>
      <c r="V18" s="255"/>
      <c r="W18" s="255"/>
      <c r="X18" s="255"/>
      <c r="Y18" s="255"/>
      <c r="Z18" s="255"/>
      <c r="AA18" s="214">
        <f t="shared" si="2"/>
      </c>
      <c r="AB18" s="215"/>
      <c r="AC18" s="216"/>
      <c r="AD18" s="220"/>
      <c r="AE18" s="222"/>
      <c r="AF18" s="220"/>
      <c r="AG18" s="222"/>
      <c r="AH18" s="220"/>
      <c r="AI18" s="222"/>
      <c r="AJ18" s="220"/>
      <c r="AK18" s="222"/>
      <c r="AL18" s="220"/>
      <c r="AM18" s="222"/>
      <c r="AN18" s="232">
        <f t="shared" si="3"/>
      </c>
      <c r="AO18" s="234">
        <f t="shared" si="4"/>
      </c>
      <c r="AP18" s="224">
        <f>IF(BI18+BJ18&lt;&gt;0,AP17+BI18,"")</f>
      </c>
      <c r="AQ18" s="218">
        <f>IF(BI18+BJ18&lt;&gt;0,AQ17+BJ18,"")</f>
      </c>
      <c r="AR18"/>
      <c r="AU18" s="34"/>
      <c r="AV18" s="36">
        <f t="shared" si="5"/>
        <v>0</v>
      </c>
      <c r="AW18" s="36">
        <f t="shared" si="6"/>
        <v>0</v>
      </c>
      <c r="AX18" s="36">
        <f t="shared" si="7"/>
        <v>0</v>
      </c>
      <c r="AY18" s="36">
        <f t="shared" si="8"/>
        <v>0</v>
      </c>
      <c r="AZ18" s="36">
        <f t="shared" si="9"/>
        <v>0</v>
      </c>
      <c r="BA18" s="37">
        <f t="shared" si="10"/>
        <v>0</v>
      </c>
      <c r="BB18" s="38">
        <f t="shared" si="11"/>
        <v>0</v>
      </c>
      <c r="BC18" s="38">
        <f t="shared" si="12"/>
        <v>0</v>
      </c>
      <c r="BD18" s="38">
        <f t="shared" si="13"/>
        <v>0</v>
      </c>
      <c r="BE18" s="38">
        <f t="shared" si="14"/>
        <v>0</v>
      </c>
      <c r="BF18" s="38">
        <f t="shared" si="15"/>
        <v>0</v>
      </c>
      <c r="BG18" s="37">
        <f t="shared" si="16"/>
        <v>0</v>
      </c>
      <c r="BH18" s="39"/>
      <c r="BI18" s="37">
        <f t="shared" si="19"/>
        <v>0</v>
      </c>
      <c r="BJ18" s="37">
        <f t="shared" si="20"/>
        <v>0</v>
      </c>
      <c r="BK18" s="69">
        <f t="shared" si="0"/>
      </c>
      <c r="BL18" s="95">
        <f>_xlfn.IFERROR(IF(BN18&lt;&gt;$BN$2,"",INDEX(jugtdm!$A$4:$I$652,BK18,7)),"")</f>
      </c>
      <c r="BM18" s="89">
        <f>_xlfn.IFERROR(IF(BN18&lt;&gt;$BN$2,"",INDEX(jugtdm!$A$4:$I$652,BK18,5)),"")</f>
      </c>
      <c r="BN18" s="89">
        <f>_xlfn.IFERROR(IF(INDEX(jugtdm!$A$4:$I$652,BK18,8)&lt;&gt;$BN$2,"",INDEX(jugtdm!$A$4:$I$652,BK18,8)),"")</f>
      </c>
      <c r="BO18" s="90">
        <f>_xlfn.IFERROR(IF(BN18&lt;&gt;$BN$2,"",INDEX(jugtdm!$A$4:$I$652,BK18,6)),"")</f>
      </c>
      <c r="BP18" s="90">
        <f>_xlfn.IFERROR(IF(BN18&lt;&gt;$BN$2,"",INDEX(jugtdm!$A$4:$I$652,BK18,4)),"")</f>
      </c>
      <c r="BQ18" s="96">
        <f>_xlfn.IFERROR(IF(BN18&lt;&gt;$BN$2,"",INDEX(jugtdm!$A$4:$I$652,BK18,9)),"")</f>
      </c>
      <c r="CL18" s="26"/>
      <c r="CM18" s="27"/>
      <c r="CN18" s="29"/>
      <c r="CO18" s="30"/>
      <c r="CP18" s="31"/>
      <c r="CQ18" s="26"/>
      <c r="CR18" s="26"/>
      <c r="CS18" s="17"/>
      <c r="CT18" s="26"/>
      <c r="CU18" s="17"/>
      <c r="CV18" s="17"/>
      <c r="CW18" s="69">
        <f t="shared" si="1"/>
      </c>
      <c r="CX18" s="95">
        <f>_xlfn.IFERROR(IF(CZ18&lt;&gt;CZ$2,"",INDEX(jugtdm!$A$4:$I$652,$CW18,7)),"")</f>
      </c>
      <c r="CY18" s="89">
        <f>_xlfn.IFERROR(IF(CZ18&lt;&gt;CZ$2,"",INDEX(jugtdm!$A$4:$I$652,$CW18,5)),"")</f>
      </c>
      <c r="CZ18" s="89">
        <f>_xlfn.IFERROR(IF(INDEX(jugtdm!$A$4:$I$652,$CW18,8)&lt;&gt;CZ$2,"",INDEX(jugtdm!$A$4:$I$652,$CW18,8)),"")</f>
      </c>
      <c r="DA18" s="90">
        <f>_xlfn.IFERROR(IF(CZ18&lt;&gt;CZ$2,"",INDEX(jugtdm!$A$4:$I$652,$CW18,6)),"")</f>
      </c>
      <c r="DB18" s="90">
        <f>_xlfn.IFERROR(IF(CZ18&lt;&gt;CZ$2,"",INDEX(jugtdm!$A$4:$I$652,$CW18,4)),"")</f>
      </c>
      <c r="DC18" s="101">
        <f>_xlfn.IFERROR(IF(CZ18&lt;&gt;CZ$2,"",INDEX(jugtdm!$A$4:$I$652,$CW18,9)),"")</f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</row>
    <row r="19" spans="1:118" ht="18" customHeight="1">
      <c r="A19" s="17"/>
      <c r="B19" s="251"/>
      <c r="C19" s="183"/>
      <c r="D19" s="184"/>
      <c r="E19" s="226">
        <f t="shared" si="17"/>
      </c>
      <c r="F19" s="227"/>
      <c r="G19" s="227"/>
      <c r="H19" s="227"/>
      <c r="I19" s="227"/>
      <c r="J19" s="227"/>
      <c r="K19" s="227"/>
      <c r="L19" s="227"/>
      <c r="M19" s="228">
        <f t="shared" si="18"/>
      </c>
      <c r="N19" s="229"/>
      <c r="O19" s="230"/>
      <c r="P19" s="257"/>
      <c r="Q19" s="183"/>
      <c r="R19" s="184"/>
      <c r="S19" s="226">
        <f>IF(Q19&lt;&gt;"",VLOOKUP(Q19,_pers2,4,0),"")</f>
      </c>
      <c r="T19" s="227"/>
      <c r="U19" s="227"/>
      <c r="V19" s="227"/>
      <c r="W19" s="227"/>
      <c r="X19" s="227"/>
      <c r="Y19" s="227"/>
      <c r="Z19" s="227"/>
      <c r="AA19" s="228">
        <f t="shared" si="2"/>
      </c>
      <c r="AB19" s="229"/>
      <c r="AC19" s="230"/>
      <c r="AD19" s="221"/>
      <c r="AE19" s="223"/>
      <c r="AF19" s="221"/>
      <c r="AG19" s="223"/>
      <c r="AH19" s="221"/>
      <c r="AI19" s="223"/>
      <c r="AJ19" s="221"/>
      <c r="AK19" s="223"/>
      <c r="AL19" s="221"/>
      <c r="AM19" s="223"/>
      <c r="AN19" s="233"/>
      <c r="AO19" s="235"/>
      <c r="AP19" s="225"/>
      <c r="AQ19" s="219"/>
      <c r="AR19"/>
      <c r="AU19" s="34"/>
      <c r="AV19" s="40">
        <f>SUM(AD12:AD19)</f>
        <v>0</v>
      </c>
      <c r="AW19" s="40">
        <f>SUM(AF12:AF19)</f>
        <v>0</v>
      </c>
      <c r="AX19" s="40">
        <f>SUM(AH12:AH19)</f>
        <v>0</v>
      </c>
      <c r="AY19" s="40">
        <f>SUM(AJ12:AJ19)</f>
        <v>0</v>
      </c>
      <c r="AZ19" s="40">
        <f>SUM(AL12:AL19)</f>
        <v>0</v>
      </c>
      <c r="BA19" s="41">
        <f t="shared" si="10"/>
        <v>0</v>
      </c>
      <c r="BB19" s="42">
        <f>SUM(AE12:AE19)</f>
        <v>0</v>
      </c>
      <c r="BC19" s="42">
        <f>SUM(AG12:AG19)</f>
        <v>0</v>
      </c>
      <c r="BD19" s="42">
        <f>SUM(AI12:AI19)</f>
        <v>0</v>
      </c>
      <c r="BE19" s="42">
        <f>SUM(AK12:AK19)</f>
        <v>0</v>
      </c>
      <c r="BF19" s="42">
        <f>SUM(AM12:AM19)</f>
        <v>0</v>
      </c>
      <c r="BG19" s="42">
        <f t="shared" si="16"/>
        <v>0</v>
      </c>
      <c r="BH19" s="35"/>
      <c r="BI19" s="35"/>
      <c r="BJ19" s="43">
        <f>SUM(AV18:BG18)</f>
        <v>0</v>
      </c>
      <c r="BK19" s="69">
        <f t="shared" si="0"/>
      </c>
      <c r="BL19" s="95">
        <f>_xlfn.IFERROR(IF(BN19&lt;&gt;$BN$2,"",INDEX(jugtdm!$A$4:$I$652,BK19,7)),"")</f>
      </c>
      <c r="BM19" s="89">
        <f>_xlfn.IFERROR(IF(BN19&lt;&gt;$BN$2,"",INDEX(jugtdm!$A$4:$I$652,BK19,5)),"")</f>
      </c>
      <c r="BN19" s="89">
        <f>_xlfn.IFERROR(IF(INDEX(jugtdm!$A$4:$I$652,BK19,8)&lt;&gt;$BN$2,"",INDEX(jugtdm!$A$4:$I$652,BK19,8)),"")</f>
      </c>
      <c r="BO19" s="90">
        <f>_xlfn.IFERROR(IF(BN19&lt;&gt;$BN$2,"",INDEX(jugtdm!$A$4:$I$652,BK19,6)),"")</f>
      </c>
      <c r="BP19" s="90">
        <f>_xlfn.IFERROR(IF(BN19&lt;&gt;$BN$2,"",INDEX(jugtdm!$A$4:$I$652,BK19,4)),"")</f>
      </c>
      <c r="BQ19" s="96">
        <f>_xlfn.IFERROR(IF(BN19&lt;&gt;$BN$2,"",INDEX(jugtdm!$A$4:$I$652,BK19,9)),"")</f>
      </c>
      <c r="CL19" s="26"/>
      <c r="CM19" s="27"/>
      <c r="CN19" s="29"/>
      <c r="CO19" s="30"/>
      <c r="CP19" s="31"/>
      <c r="CQ19" s="26"/>
      <c r="CR19" s="26"/>
      <c r="CS19" s="17"/>
      <c r="CT19" s="26"/>
      <c r="CU19" s="17"/>
      <c r="CV19" s="17"/>
      <c r="CW19" s="69">
        <f t="shared" si="1"/>
      </c>
      <c r="CX19" s="95">
        <f>_xlfn.IFERROR(IF(CZ19&lt;&gt;CZ$2,"",INDEX(jugtdm!$A$4:$I$652,$CW19,7)),"")</f>
      </c>
      <c r="CY19" s="89">
        <f>_xlfn.IFERROR(IF(CZ19&lt;&gt;CZ$2,"",INDEX(jugtdm!$A$4:$I$652,$CW19,5)),"")</f>
      </c>
      <c r="CZ19" s="89">
        <f>_xlfn.IFERROR(IF(INDEX(jugtdm!$A$4:$I$652,$CW19,8)&lt;&gt;CZ$2,"",INDEX(jugtdm!$A$4:$I$652,$CW19,8)),"")</f>
      </c>
      <c r="DA19" s="90">
        <f>_xlfn.IFERROR(IF(CZ19&lt;&gt;CZ$2,"",INDEX(jugtdm!$A$4:$I$652,$CW19,6)),"")</f>
      </c>
      <c r="DB19" s="90">
        <f>_xlfn.IFERROR(IF(CZ19&lt;&gt;CZ$2,"",INDEX(jugtdm!$A$4:$I$652,$CW19,4)),"")</f>
      </c>
      <c r="DC19" s="101">
        <f>_xlfn.IFERROR(IF(CZ19&lt;&gt;CZ$2,"",INDEX(jugtdm!$A$4:$I$652,$CW19,9)),"")</f>
      </c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</row>
    <row r="20" spans="1:118" ht="18" customHeight="1">
      <c r="A20" s="17"/>
      <c r="C20" s="3" t="s">
        <v>464</v>
      </c>
      <c r="L20" s="1"/>
      <c r="M20" s="1"/>
      <c r="N20" s="1"/>
      <c r="O20" s="1"/>
      <c r="AA20" s="1"/>
      <c r="AB20" s="1"/>
      <c r="AC20" s="1"/>
      <c r="AD20" s="2" t="s">
        <v>30</v>
      </c>
      <c r="AU20" s="34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69">
        <f t="shared" si="0"/>
      </c>
      <c r="BL20" s="95">
        <f>_xlfn.IFERROR(IF(BN20&lt;&gt;$BN$2,"",INDEX(jugtdm!$A$4:$I$652,BK20,7)),"")</f>
      </c>
      <c r="BM20" s="89">
        <f>_xlfn.IFERROR(IF(BN20&lt;&gt;$BN$2,"",INDEX(jugtdm!$A$4:$I$652,BK20,5)),"")</f>
      </c>
      <c r="BN20" s="89">
        <f>_xlfn.IFERROR(IF(INDEX(jugtdm!$A$4:$I$652,BK20,8)&lt;&gt;$BN$2,"",INDEX(jugtdm!$A$4:$I$652,BK20,8)),"")</f>
      </c>
      <c r="BO20" s="90">
        <f>_xlfn.IFERROR(IF(BN20&lt;&gt;$BN$2,"",INDEX(jugtdm!$A$4:$I$652,BK20,6)),"")</f>
      </c>
      <c r="BP20" s="90">
        <f>_xlfn.IFERROR(IF(BN20&lt;&gt;$BN$2,"",INDEX(jugtdm!$A$4:$I$652,BK20,4)),"")</f>
      </c>
      <c r="BQ20" s="96">
        <f>_xlfn.IFERROR(IF(BN20&lt;&gt;$BN$2,"",INDEX(jugtdm!$A$4:$I$652,BK20,9)),"")</f>
      </c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26"/>
      <c r="CM20" s="17"/>
      <c r="CN20" s="29" t="str">
        <f>AH4&amp;"  -  "&amp;AH5</f>
        <v>  -  </v>
      </c>
      <c r="CO20" s="26">
        <f>D4</f>
        <v>0</v>
      </c>
      <c r="CP20" s="31">
        <f>Y4</f>
      </c>
      <c r="CQ20" s="31">
        <f>Y5</f>
      </c>
      <c r="CR20" s="26">
        <f>AF4</f>
      </c>
      <c r="CS20" s="17">
        <f>AH4</f>
      </c>
      <c r="CT20" s="26" t="e">
        <f>S10</f>
        <v>#VALUE!</v>
      </c>
      <c r="CU20" s="17">
        <f>AH5</f>
      </c>
      <c r="CV20" s="17"/>
      <c r="CW20" s="69">
        <f t="shared" si="1"/>
      </c>
      <c r="CX20" s="95">
        <f>_xlfn.IFERROR(IF(CZ20&lt;&gt;CZ$2,"",INDEX(jugtdm!$A$4:$I$652,$CW20,7)),"")</f>
      </c>
      <c r="CY20" s="89">
        <f>_xlfn.IFERROR(IF(CZ20&lt;&gt;CZ$2,"",INDEX(jugtdm!$A$4:$I$652,$CW20,5)),"")</f>
      </c>
      <c r="CZ20" s="89">
        <f>_xlfn.IFERROR(IF(INDEX(jugtdm!$A$4:$I$652,$CW20,8)&lt;&gt;CZ$2,"",INDEX(jugtdm!$A$4:$I$652,$CW20,8)),"")</f>
      </c>
      <c r="DA20" s="90">
        <f>_xlfn.IFERROR(IF(CZ20&lt;&gt;CZ$2,"",INDEX(jugtdm!$A$4:$I$652,$CW20,6)),"")</f>
      </c>
      <c r="DB20" s="90">
        <f>_xlfn.IFERROR(IF(CZ20&lt;&gt;CZ$2,"",INDEX(jugtdm!$A$4:$I$652,$CW20,4)),"")</f>
      </c>
      <c r="DC20" s="101">
        <f>_xlfn.IFERROR(IF(CZ20&lt;&gt;CZ$2,"",INDEX(jugtdm!$A$4:$I$652,$CW20,9)),"")</f>
      </c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</row>
    <row r="21" spans="1:118" ht="18" customHeight="1">
      <c r="A21" s="17"/>
      <c r="B21" s="24" t="s">
        <v>35</v>
      </c>
      <c r="C21" s="187"/>
      <c r="D21" s="188"/>
      <c r="E21" s="192">
        <f>IF(C21&lt;&gt;"",VLOOKUP(C21,_pers2,4,0),"")</f>
      </c>
      <c r="F21" s="193"/>
      <c r="G21" s="193"/>
      <c r="H21" s="193"/>
      <c r="I21" s="193"/>
      <c r="J21" s="193"/>
      <c r="K21" s="193"/>
      <c r="L21" s="193"/>
      <c r="M21" s="191">
        <f>IF(CM29=1,"",IF(H15="FALSOFALSO","",IF(I15="E","",IF(C21&lt;&gt;"",VLOOKUP(C21,_pers2,5,0),""))))</f>
      </c>
      <c r="N21" s="191"/>
      <c r="O21" s="191"/>
      <c r="P21" s="4" t="s">
        <v>36</v>
      </c>
      <c r="Q21" s="187"/>
      <c r="R21" s="188"/>
      <c r="S21" s="189">
        <f>IF(Q21&lt;&gt;"",VLOOKUP(Q21,_pers2,4,FALSE),"")</f>
      </c>
      <c r="T21" s="190"/>
      <c r="U21" s="190"/>
      <c r="V21" s="190"/>
      <c r="W21" s="190"/>
      <c r="X21" s="190"/>
      <c r="Y21" s="190"/>
      <c r="Z21" s="190"/>
      <c r="AA21" s="191">
        <f>IF(CM29=1,"",IF(V15="FALSOFALSO","",IF(W15="E","",IF(Q21&lt;&gt;"",VLOOKUP(Q21,_pers2,5,0),""))))</f>
      </c>
      <c r="AB21" s="191"/>
      <c r="AC21" s="191"/>
      <c r="AD21" s="236">
        <f>IF(AN21+AO21=0,"",IF(AP21&gt;3,G10,IF(AQ21&gt;3,U10,"")))</f>
      </c>
      <c r="AE21" s="236"/>
      <c r="AF21" s="236"/>
      <c r="AG21" s="236"/>
      <c r="AH21" s="236"/>
      <c r="AI21" s="236"/>
      <c r="AJ21" s="236"/>
      <c r="AK21" s="236"/>
      <c r="AL21" s="236"/>
      <c r="AM21" s="237"/>
      <c r="AN21" s="5">
        <f>IF(SUM(AN12:AO19)&gt;0,SUM(AN12:AN19),0)</f>
        <v>0</v>
      </c>
      <c r="AO21" s="6">
        <f>IF(SUM(AN12:AO19)&gt;0,SUM(AO12:AO19),0)</f>
        <v>0</v>
      </c>
      <c r="AP21" s="7">
        <f>IF(SUM(AP12:AQ19)&gt;0,MAX(AP12:AP19),0)</f>
        <v>0</v>
      </c>
      <c r="AQ21" s="8">
        <f>IF(SUM(AP12:AQ19)&gt;0,MAX(AQ12:AQ19),0)</f>
        <v>0</v>
      </c>
      <c r="AU21" s="34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69">
        <f t="shared" si="0"/>
      </c>
      <c r="BL21" s="95">
        <f>_xlfn.IFERROR(IF(BN21&lt;&gt;$BN$2,"",INDEX(jugtdm!$A$4:$I$652,BK21,7)),"")</f>
      </c>
      <c r="BM21" s="89">
        <f>_xlfn.IFERROR(IF(BN21&lt;&gt;$BN$2,"",INDEX(jugtdm!$A$4:$I$652,BK21,5)),"")</f>
      </c>
      <c r="BN21" s="89">
        <f>_xlfn.IFERROR(IF(INDEX(jugtdm!$A$4:$I$652,BK21,8)&lt;&gt;$BN$2,"",INDEX(jugtdm!$A$4:$I$652,BK21,8)),"")</f>
      </c>
      <c r="BO21" s="90">
        <f>_xlfn.IFERROR(IF(BN21&lt;&gt;$BN$2,"",INDEX(jugtdm!$A$4:$I$652,BK21,6)),"")</f>
      </c>
      <c r="BP21" s="90">
        <f>_xlfn.IFERROR(IF(BN21&lt;&gt;$BN$2,"",INDEX(jugtdm!$A$4:$I$652,BK21,4)),"")</f>
      </c>
      <c r="BQ21" s="96">
        <f>_xlfn.IFERROR(IF(BN21&lt;&gt;$BN$2,"",INDEX(jugtdm!$A$4:$I$652,BK21,9)),"")</f>
      </c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26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69">
        <f t="shared" si="1"/>
      </c>
      <c r="CX21" s="95">
        <f>_xlfn.IFERROR(IF(CZ21&lt;&gt;CZ$2,"",INDEX(jugtdm!$A$4:$I$652,$CW21,7)),"")</f>
      </c>
      <c r="CY21" s="89">
        <f>_xlfn.IFERROR(IF(CZ21&lt;&gt;CZ$2,"",INDEX(jugtdm!$A$4:$I$652,$CW21,5)),"")</f>
      </c>
      <c r="CZ21" s="89">
        <f>_xlfn.IFERROR(IF(INDEX(jugtdm!$A$4:$I$652,$CW21,8)&lt;&gt;CZ$2,"",INDEX(jugtdm!$A$4:$I$652,$CW21,8)),"")</f>
      </c>
      <c r="DA21" s="90">
        <f>_xlfn.IFERROR(IF(CZ21&lt;&gt;CZ$2,"",INDEX(jugtdm!$A$4:$I$652,$CW21,6)),"")</f>
      </c>
      <c r="DB21" s="90">
        <f>_xlfn.IFERROR(IF(CZ21&lt;&gt;CZ$2,"",INDEX(jugtdm!$A$4:$I$652,$CW21,4)),"")</f>
      </c>
      <c r="DC21" s="101">
        <f>_xlfn.IFERROR(IF(CZ21&lt;&gt;CZ$2,"",INDEX(jugtdm!$A$4:$I$652,$CW21,9)),"")</f>
      </c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1:118" ht="18" customHeight="1">
      <c r="A22" s="17"/>
      <c r="B22" s="24" t="s">
        <v>32</v>
      </c>
      <c r="C22" s="183"/>
      <c r="D22" s="184"/>
      <c r="E22" s="185">
        <f>IF(C22&lt;&gt;"",VLOOKUP(C22,_pers2,4,0),"")</f>
      </c>
      <c r="F22" s="186"/>
      <c r="G22" s="186"/>
      <c r="H22" s="186"/>
      <c r="I22" s="186"/>
      <c r="J22" s="186"/>
      <c r="K22" s="186"/>
      <c r="L22" s="186"/>
      <c r="M22" s="169">
        <f>IF(CM30=1,"",IF(H16="FALSOFALSO","",IF(I16="E","",IF(C22&lt;&gt;"",VLOOKUP(C22,_pers2,5,0),""))))</f>
      </c>
      <c r="N22" s="169"/>
      <c r="O22" s="169"/>
      <c r="P22" s="4" t="s">
        <v>37</v>
      </c>
      <c r="Q22" s="187"/>
      <c r="R22" s="188"/>
      <c r="S22" s="192">
        <f>IF(Q22&lt;&gt;"",VLOOKUP(Q22,_pers2,4,FALSE),"")</f>
      </c>
      <c r="T22" s="193"/>
      <c r="U22" s="193"/>
      <c r="V22" s="193"/>
      <c r="W22" s="193"/>
      <c r="X22" s="193"/>
      <c r="Y22" s="193"/>
      <c r="Z22" s="193"/>
      <c r="AA22" s="169">
        <f>IF(CM30=1,"",IF(V16="FALSOFALSO","",IF(W16="E","",IF(Q22&lt;&gt;"",VLOOKUP(Q22,_pers2,5,0),""))))</f>
      </c>
      <c r="AB22" s="169"/>
      <c r="AC22" s="169"/>
      <c r="AM22" s="15" t="s">
        <v>8</v>
      </c>
      <c r="AN22" s="231" t="str">
        <f>BA19&amp;" / "&amp;BG19</f>
        <v>0 / 0</v>
      </c>
      <c r="AO22" s="231"/>
      <c r="AP22" s="231"/>
      <c r="AQ22" s="231"/>
      <c r="AU22" s="34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69">
        <f t="shared" si="0"/>
      </c>
      <c r="BL22" s="95">
        <f>_xlfn.IFERROR(IF(BN22&lt;&gt;$BN$2,"",INDEX(jugtdm!$A$4:$I$652,BK22,7)),"")</f>
      </c>
      <c r="BM22" s="89">
        <f>_xlfn.IFERROR(IF(BN22&lt;&gt;$BN$2,"",INDEX(jugtdm!$A$4:$I$652,BK22,5)),"")</f>
      </c>
      <c r="BN22" s="89">
        <f>_xlfn.IFERROR(IF(INDEX(jugtdm!$A$4:$I$652,BK22,8)&lt;&gt;$BN$2,"",INDEX(jugtdm!$A$4:$I$652,BK22,8)),"")</f>
      </c>
      <c r="BO22" s="90">
        <f>_xlfn.IFERROR(IF(BN22&lt;&gt;$BN$2,"",INDEX(jugtdm!$A$4:$I$652,BK22,6)),"")</f>
      </c>
      <c r="BP22" s="90">
        <f>_xlfn.IFERROR(IF(BN22&lt;&gt;$BN$2,"",INDEX(jugtdm!$A$4:$I$652,BK22,4)),"")</f>
      </c>
      <c r="BQ22" s="96">
        <f>_xlfn.IFERROR(IF(BN22&lt;&gt;$BN$2,"",INDEX(jugtdm!$A$4:$I$652,BK22,9)),"")</f>
      </c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26"/>
      <c r="CM22" s="26"/>
      <c r="CN22" s="26"/>
      <c r="CO22" s="26"/>
      <c r="CP22" s="26"/>
      <c r="CQ22" s="26"/>
      <c r="CR22" s="26"/>
      <c r="CS22" s="17"/>
      <c r="CT22" s="17"/>
      <c r="CU22" s="17"/>
      <c r="CV22" s="17"/>
      <c r="CW22" s="69">
        <f t="shared" si="1"/>
      </c>
      <c r="CX22" s="95">
        <f>_xlfn.IFERROR(IF(CZ22&lt;&gt;CZ$2,"",INDEX(jugtdm!$A$4:$I$652,$CW22,7)),"")</f>
      </c>
      <c r="CY22" s="89">
        <f>_xlfn.IFERROR(IF(CZ22&lt;&gt;CZ$2,"",INDEX(jugtdm!$A$4:$I$652,$CW22,5)),"")</f>
      </c>
      <c r="CZ22" s="89">
        <f>_xlfn.IFERROR(IF(INDEX(jugtdm!$A$4:$I$652,$CW22,8)&lt;&gt;CZ$2,"",INDEX(jugtdm!$A$4:$I$652,$CW22,8)),"")</f>
      </c>
      <c r="DA22" s="90">
        <f>_xlfn.IFERROR(IF(CZ22&lt;&gt;CZ$2,"",INDEX(jugtdm!$A$4:$I$652,$CW22,6)),"")</f>
      </c>
      <c r="DB22" s="90">
        <f>_xlfn.IFERROR(IF(CZ22&lt;&gt;CZ$2,"",INDEX(jugtdm!$A$4:$I$652,$CW22,4)),"")</f>
      </c>
      <c r="DC22" s="101">
        <f>_xlfn.IFERROR(IF(CZ22&lt;&gt;CZ$2,"",INDEX(jugtdm!$A$4:$I$652,$CW22,9)),"")</f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</row>
    <row r="23" spans="1:118" ht="18" customHeight="1">
      <c r="A23" s="17"/>
      <c r="B23" s="9" t="s">
        <v>39</v>
      </c>
      <c r="AE23" s="9" t="s">
        <v>40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U23" s="34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69">
        <f t="shared" si="0"/>
      </c>
      <c r="BL23" s="95">
        <f>_xlfn.IFERROR(IF(BN23&lt;&gt;$BN$2,"",INDEX(jugtdm!$A$4:$I$652,BK23,7)),"")</f>
      </c>
      <c r="BM23" s="89">
        <f>_xlfn.IFERROR(IF(BN23&lt;&gt;$BN$2,"",INDEX(jugtdm!$A$4:$I$652,BK23,5)),"")</f>
      </c>
      <c r="BN23" s="89">
        <f>_xlfn.IFERROR(IF(INDEX(jugtdm!$A$4:$I$652,BK23,8)&lt;&gt;$BN$2,"",INDEX(jugtdm!$A$4:$I$652,BK23,8)),"")</f>
      </c>
      <c r="BO23" s="90">
        <f>_xlfn.IFERROR(IF(BN23&lt;&gt;$BN$2,"",INDEX(jugtdm!$A$4:$I$652,BK23,6)),"")</f>
      </c>
      <c r="BP23" s="90">
        <f>_xlfn.IFERROR(IF(BN23&lt;&gt;$BN$2,"",INDEX(jugtdm!$A$4:$I$652,BK23,4)),"")</f>
      </c>
      <c r="BQ23" s="96">
        <f>_xlfn.IFERROR(IF(BN23&lt;&gt;$BN$2,"",INDEX(jugtdm!$A$4:$I$652,BK23,9)),"")</f>
      </c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26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69">
        <f t="shared" si="1"/>
      </c>
      <c r="CX23" s="95">
        <f>_xlfn.IFERROR(IF(CZ23&lt;&gt;CZ$2,"",INDEX(jugtdm!$A$4:$I$652,$CW23,7)),"")</f>
      </c>
      <c r="CY23" s="89">
        <f>_xlfn.IFERROR(IF(CZ23&lt;&gt;CZ$2,"",INDEX(jugtdm!$A$4:$I$652,$CW23,5)),"")</f>
      </c>
      <c r="CZ23" s="89">
        <f>_xlfn.IFERROR(IF(INDEX(jugtdm!$A$4:$I$652,$CW23,8)&lt;&gt;CZ$2,"",INDEX(jugtdm!$A$4:$I$652,$CW23,8)),"")</f>
      </c>
      <c r="DA23" s="90">
        <f>_xlfn.IFERROR(IF(CZ23&lt;&gt;CZ$2,"",INDEX(jugtdm!$A$4:$I$652,$CW23,6)),"")</f>
      </c>
      <c r="DB23" s="90">
        <f>_xlfn.IFERROR(IF(CZ23&lt;&gt;CZ$2,"",INDEX(jugtdm!$A$4:$I$652,$CW23,4)),"")</f>
      </c>
      <c r="DC23" s="101">
        <f>_xlfn.IFERROR(IF(CZ23&lt;&gt;CZ$2,"",INDEX(jugtdm!$A$4:$I$652,$CW23,9)),"")</f>
      </c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</row>
    <row r="24" spans="1:118" ht="18" customHeight="1">
      <c r="A24" s="17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E24" s="202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4"/>
      <c r="AU24" s="34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69">
        <f t="shared" si="0"/>
      </c>
      <c r="BL24" s="95">
        <f>_xlfn.IFERROR(IF(BN24&lt;&gt;$BN$2,"",INDEX(jugtdm!$A$4:$I$652,BK24,7)),"")</f>
      </c>
      <c r="BM24" s="89">
        <f>_xlfn.IFERROR(IF(BN24&lt;&gt;$BN$2,"",INDEX(jugtdm!$A$4:$I$652,BK24,5)),"")</f>
      </c>
      <c r="BN24" s="89">
        <f>_xlfn.IFERROR(IF(INDEX(jugtdm!$A$4:$I$652,BK24,8)&lt;&gt;$BN$2,"",INDEX(jugtdm!$A$4:$I$652,BK24,8)),"")</f>
      </c>
      <c r="BO24" s="90">
        <f>_xlfn.IFERROR(IF(BN24&lt;&gt;$BN$2,"",INDEX(jugtdm!$A$4:$I$652,BK24,6)),"")</f>
      </c>
      <c r="BP24" s="90">
        <f>_xlfn.IFERROR(IF(BN24&lt;&gt;$BN$2,"",INDEX(jugtdm!$A$4:$I$652,BK24,4)),"")</f>
      </c>
      <c r="BQ24" s="96">
        <f>_xlfn.IFERROR(IF(BN24&lt;&gt;$BN$2,"",INDEX(jugtdm!$A$4:$I$652,BK24,9)),"")</f>
      </c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26"/>
      <c r="CM24" s="26"/>
      <c r="CN24" s="26"/>
      <c r="CO24" s="26"/>
      <c r="CP24" s="26"/>
      <c r="CQ24" s="26"/>
      <c r="CR24" s="26"/>
      <c r="CS24" s="17"/>
      <c r="CT24" s="17"/>
      <c r="CU24" s="17"/>
      <c r="CV24" s="17"/>
      <c r="CW24" s="69">
        <f t="shared" si="1"/>
      </c>
      <c r="CX24" s="95">
        <f>_xlfn.IFERROR(IF(CZ24&lt;&gt;CZ$2,"",INDEX(jugtdm!$A$4:$I$652,$CW24,7)),"")</f>
      </c>
      <c r="CY24" s="89">
        <f>_xlfn.IFERROR(IF(CZ24&lt;&gt;CZ$2,"",INDEX(jugtdm!$A$4:$I$652,$CW24,5)),"")</f>
      </c>
      <c r="CZ24" s="89">
        <f>_xlfn.IFERROR(IF(INDEX(jugtdm!$A$4:$I$652,$CW24,8)&lt;&gt;CZ$2,"",INDEX(jugtdm!$A$4:$I$652,$CW24,8)),"")</f>
      </c>
      <c r="DA24" s="90">
        <f>_xlfn.IFERROR(IF(CZ24&lt;&gt;CZ$2,"",INDEX(jugtdm!$A$4:$I$652,$CW24,6)),"")</f>
      </c>
      <c r="DB24" s="90">
        <f>_xlfn.IFERROR(IF(CZ24&lt;&gt;CZ$2,"",INDEX(jugtdm!$A$4:$I$652,$CW24,4)),"")</f>
      </c>
      <c r="DC24" s="101">
        <f>_xlfn.IFERROR(IF(CZ24&lt;&gt;CZ$2,"",INDEX(jugtdm!$A$4:$I$652,$CW24,9)),"")</f>
      </c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</row>
    <row r="25" spans="1:118" ht="18" customHeight="1">
      <c r="A25" s="17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3"/>
      <c r="AE25" s="205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7"/>
      <c r="AU25" s="34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69">
        <f t="shared" si="0"/>
      </c>
      <c r="BL25" s="95">
        <f>_xlfn.IFERROR(IF(BN25&lt;&gt;$BN$2,"",INDEX(jugtdm!$A$4:$I$652,BK25,7)),"")</f>
      </c>
      <c r="BM25" s="89">
        <f>_xlfn.IFERROR(IF(BN25&lt;&gt;$BN$2,"",INDEX(jugtdm!$A$4:$I$652,BK25,5)),"")</f>
      </c>
      <c r="BN25" s="89">
        <f>_xlfn.IFERROR(IF(INDEX(jugtdm!$A$4:$I$652,BK25,8)&lt;&gt;$BN$2,"",INDEX(jugtdm!$A$4:$I$652,BK25,8)),"")</f>
      </c>
      <c r="BO25" s="90">
        <f>_xlfn.IFERROR(IF(BN25&lt;&gt;$BN$2,"",INDEX(jugtdm!$A$4:$I$652,BK25,6)),"")</f>
      </c>
      <c r="BP25" s="90">
        <f>_xlfn.IFERROR(IF(BN25&lt;&gt;$BN$2,"",INDEX(jugtdm!$A$4:$I$652,BK25,4)),"")</f>
      </c>
      <c r="BQ25" s="96">
        <f>_xlfn.IFERROR(IF(BN25&lt;&gt;$BN$2,"",INDEX(jugtdm!$A$4:$I$652,BK25,9)),"")</f>
      </c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26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69">
        <f t="shared" si="1"/>
      </c>
      <c r="CX25" s="95">
        <f>_xlfn.IFERROR(IF(CZ25&lt;&gt;CZ$2,"",INDEX(jugtdm!$A$4:$I$652,$CW25,7)),"")</f>
      </c>
      <c r="CY25" s="89">
        <f>_xlfn.IFERROR(IF(CZ25&lt;&gt;CZ$2,"",INDEX(jugtdm!$A$4:$I$652,$CW25,5)),"")</f>
      </c>
      <c r="CZ25" s="89">
        <f>_xlfn.IFERROR(IF(INDEX(jugtdm!$A$4:$I$652,$CW25,8)&lt;&gt;CZ$2,"",INDEX(jugtdm!$A$4:$I$652,$CW25,8)),"")</f>
      </c>
      <c r="DA25" s="90">
        <f>_xlfn.IFERROR(IF(CZ25&lt;&gt;CZ$2,"",INDEX(jugtdm!$A$4:$I$652,$CW25,6)),"")</f>
      </c>
      <c r="DB25" s="90">
        <f>_xlfn.IFERROR(IF(CZ25&lt;&gt;CZ$2,"",INDEX(jugtdm!$A$4:$I$652,$CW25,4)),"")</f>
      </c>
      <c r="DC25" s="101">
        <f>_xlfn.IFERROR(IF(CZ25&lt;&gt;CZ$2,"",INDEX(jugtdm!$A$4:$I$652,$CW25,9)),"")</f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1:118" ht="18" customHeight="1">
      <c r="A26" s="17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E26" s="242" t="s">
        <v>41</v>
      </c>
      <c r="AF26" s="243"/>
      <c r="AG26" s="243"/>
      <c r="AH26" s="243"/>
      <c r="AI26" s="243"/>
      <c r="AJ26" s="240"/>
      <c r="AK26" s="240"/>
      <c r="AL26" s="240"/>
      <c r="AM26" s="240"/>
      <c r="AN26" s="240"/>
      <c r="AO26" s="240"/>
      <c r="AP26" s="240"/>
      <c r="AQ26" s="241"/>
      <c r="AU26" s="34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69">
        <f t="shared" si="0"/>
      </c>
      <c r="BL26" s="95">
        <f>_xlfn.IFERROR(IF(BN26&lt;&gt;$BN$2,"",INDEX(jugtdm!$A$4:$I$652,BK26,7)),"")</f>
      </c>
      <c r="BM26" s="89">
        <f>_xlfn.IFERROR(IF(BN26&lt;&gt;$BN$2,"",INDEX(jugtdm!$A$4:$I$652,BK26,5)),"")</f>
      </c>
      <c r="BN26" s="89">
        <f>_xlfn.IFERROR(IF(INDEX(jugtdm!$A$4:$I$652,BK26,8)&lt;&gt;$BN$2,"",INDEX(jugtdm!$A$4:$I$652,BK26,8)),"")</f>
      </c>
      <c r="BO26" s="90">
        <f>_xlfn.IFERROR(IF(BN26&lt;&gt;$BN$2,"",INDEX(jugtdm!$A$4:$I$652,BK26,6)),"")</f>
      </c>
      <c r="BP26" s="90">
        <f>_xlfn.IFERROR(IF(BN26&lt;&gt;$BN$2,"",INDEX(jugtdm!$A$4:$I$652,BK26,4)),"")</f>
      </c>
      <c r="BQ26" s="96">
        <f>_xlfn.IFERROR(IF(BN26&lt;&gt;$BN$2,"",INDEX(jugtdm!$A$4:$I$652,BK26,9)),"")</f>
      </c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26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69">
        <f t="shared" si="1"/>
      </c>
      <c r="CX26" s="95">
        <f>_xlfn.IFERROR(IF(CZ26&lt;&gt;CZ$2,"",INDEX(jugtdm!$A$4:$I$652,$CW26,7)),"")</f>
      </c>
      <c r="CY26" s="89">
        <f>_xlfn.IFERROR(IF(CZ26&lt;&gt;CZ$2,"",INDEX(jugtdm!$A$4:$I$652,$CW26,5)),"")</f>
      </c>
      <c r="CZ26" s="89">
        <f>_xlfn.IFERROR(IF(INDEX(jugtdm!$A$4:$I$652,$CW26,8)&lt;&gt;CZ$2,"",INDEX(jugtdm!$A$4:$I$652,$CW26,8)),"")</f>
      </c>
      <c r="DA26" s="90">
        <f>_xlfn.IFERROR(IF(CZ26&lt;&gt;CZ$2,"",INDEX(jugtdm!$A$4:$I$652,$CW26,6)),"")</f>
      </c>
      <c r="DB26" s="90">
        <f>_xlfn.IFERROR(IF(CZ26&lt;&gt;CZ$2,"",INDEX(jugtdm!$A$4:$I$652,$CW26,4)),"")</f>
      </c>
      <c r="DC26" s="101">
        <f>_xlfn.IFERROR(IF(CZ26&lt;&gt;CZ$2,"",INDEX(jugtdm!$A$4:$I$652,$CW26,9)),"")</f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</row>
    <row r="27" spans="1:118" ht="18" customHeight="1">
      <c r="A27" s="17"/>
      <c r="B27" s="9" t="s">
        <v>31</v>
      </c>
      <c r="AE27" s="123"/>
      <c r="AF27" s="123"/>
      <c r="AG27" s="123"/>
      <c r="AH27" s="123"/>
      <c r="AI27" s="123"/>
      <c r="AJ27" s="123"/>
      <c r="AK27" s="123"/>
      <c r="AL27" s="13"/>
      <c r="AM27" s="13"/>
      <c r="AN27" s="13"/>
      <c r="AO27" s="13"/>
      <c r="AP27" s="13"/>
      <c r="AQ27" s="13"/>
      <c r="AU27" s="34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69">
        <f t="shared" si="0"/>
      </c>
      <c r="BL27" s="95">
        <f>_xlfn.IFERROR(IF(BN27&lt;&gt;$BN$2,"",INDEX(jugtdm!$A$4:$I$652,BK27,7)),"")</f>
      </c>
      <c r="BM27" s="89">
        <f>_xlfn.IFERROR(IF(BN27&lt;&gt;$BN$2,"",INDEX(jugtdm!$A$4:$I$652,BK27,5)),"")</f>
      </c>
      <c r="BN27" s="89">
        <f>_xlfn.IFERROR(IF(INDEX(jugtdm!$A$4:$I$652,BK27,8)&lt;&gt;$BN$2,"",INDEX(jugtdm!$A$4:$I$652,BK27,8)),"")</f>
      </c>
      <c r="BO27" s="90">
        <f>_xlfn.IFERROR(IF(BN27&lt;&gt;$BN$2,"",INDEX(jugtdm!$A$4:$I$652,BK27,6)),"")</f>
      </c>
      <c r="BP27" s="90">
        <f>_xlfn.IFERROR(IF(BN27&lt;&gt;$BN$2,"",INDEX(jugtdm!$A$4:$I$652,BK27,4)),"")</f>
      </c>
      <c r="BQ27" s="96">
        <f>_xlfn.IFERROR(IF(BN27&lt;&gt;$BN$2,"",INDEX(jugtdm!$A$4:$I$652,BK27,9)),"")</f>
      </c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26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69">
        <f t="shared" si="1"/>
      </c>
      <c r="CX27" s="95">
        <f>_xlfn.IFERROR(IF(CZ27&lt;&gt;CZ$2,"",INDEX(jugtdm!$A$4:$I$652,$CW27,7)),"")</f>
      </c>
      <c r="CY27" s="89">
        <f>_xlfn.IFERROR(IF(CZ27&lt;&gt;CZ$2,"",INDEX(jugtdm!$A$4:$I$652,$CW27,5)),"")</f>
      </c>
      <c r="CZ27" s="89">
        <f>_xlfn.IFERROR(IF(INDEX(jugtdm!$A$4:$I$652,$CW27,8)&lt;&gt;CZ$2,"",INDEX(jugtdm!$A$4:$I$652,$CW27,8)),"")</f>
      </c>
      <c r="DA27" s="90">
        <f>_xlfn.IFERROR(IF(CZ27&lt;&gt;CZ$2,"",INDEX(jugtdm!$A$4:$I$652,$CW27,6)),"")</f>
      </c>
      <c r="DB27" s="90">
        <f>_xlfn.IFERROR(IF(CZ27&lt;&gt;CZ$2,"",INDEX(jugtdm!$A$4:$I$652,$CW27,4)),"")</f>
      </c>
      <c r="DC27" s="101">
        <f>_xlfn.IFERROR(IF(CZ27&lt;&gt;CZ$2,"",INDEX(jugtdm!$A$4:$I$652,$CW27,9)),"")</f>
      </c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</row>
    <row r="28" spans="1:118" ht="18" customHeight="1">
      <c r="A28" s="17"/>
      <c r="B28" s="25" t="s">
        <v>47</v>
      </c>
      <c r="C28" s="10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U28" s="34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69">
        <f t="shared" si="0"/>
      </c>
      <c r="BL28" s="95">
        <f>_xlfn.IFERROR(IF(BN28&lt;&gt;$BN$2,"",INDEX(jugtdm!$A$4:$I$652,BK28,7)),"")</f>
      </c>
      <c r="BM28" s="89">
        <f>_xlfn.IFERROR(IF(BN28&lt;&gt;$BN$2,"",INDEX(jugtdm!$A$4:$I$652,BK28,5)),"")</f>
      </c>
      <c r="BN28" s="89">
        <f>_xlfn.IFERROR(IF(INDEX(jugtdm!$A$4:$I$652,BK28,8)&lt;&gt;$BN$2,"",INDEX(jugtdm!$A$4:$I$652,BK28,8)),"")</f>
      </c>
      <c r="BO28" s="90">
        <f>_xlfn.IFERROR(IF(BN28&lt;&gt;$BN$2,"",INDEX(jugtdm!$A$4:$I$652,BK28,6)),"")</f>
      </c>
      <c r="BP28" s="90">
        <f>_xlfn.IFERROR(IF(BN28&lt;&gt;$BN$2,"",INDEX(jugtdm!$A$4:$I$652,BK28,4)),"")</f>
      </c>
      <c r="BQ28" s="96">
        <f>_xlfn.IFERROR(IF(BN28&lt;&gt;$BN$2,"",INDEX(jugtdm!$A$4:$I$652,BK28,9)),"")</f>
      </c>
      <c r="BR28" s="17"/>
      <c r="BS28" s="17"/>
      <c r="BT28" s="17"/>
      <c r="BU28" s="17"/>
      <c r="BV28" s="17"/>
      <c r="BW28" s="17"/>
      <c r="BX28" s="17"/>
      <c r="BY28" s="17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69">
        <f t="shared" si="1"/>
      </c>
      <c r="CX28" s="95">
        <f>_xlfn.IFERROR(IF(CZ28&lt;&gt;CZ$2,"",INDEX(jugtdm!$A$4:$I$652,$CW28,7)),"")</f>
      </c>
      <c r="CY28" s="89">
        <f>_xlfn.IFERROR(IF(CZ28&lt;&gt;CZ$2,"",INDEX(jugtdm!$A$4:$I$652,$CW28,5)),"")</f>
      </c>
      <c r="CZ28" s="89">
        <f>_xlfn.IFERROR(IF(INDEX(jugtdm!$A$4:$I$652,$CW28,8)&lt;&gt;CZ$2,"",INDEX(jugtdm!$A$4:$I$652,$CW28,8)),"")</f>
      </c>
      <c r="DA28" s="90">
        <f>_xlfn.IFERROR(IF(CZ28&lt;&gt;CZ$2,"",INDEX(jugtdm!$A$4:$I$652,$CW28,6)),"")</f>
      </c>
      <c r="DB28" s="90">
        <f>_xlfn.IFERROR(IF(CZ28&lt;&gt;CZ$2,"",INDEX(jugtdm!$A$4:$I$652,$CW28,4)),"")</f>
      </c>
      <c r="DC28" s="101">
        <f>_xlfn.IFERROR(IF(CZ28&lt;&gt;CZ$2,"",INDEX(jugtdm!$A$4:$I$652,$CW28,9)),"")</f>
      </c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</row>
    <row r="29" spans="1:118" ht="18" customHeight="1">
      <c r="A29" s="17"/>
      <c r="B29" s="88" t="s">
        <v>460</v>
      </c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U29" s="34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69">
        <f t="shared" si="0"/>
      </c>
      <c r="BL29" s="95">
        <f>_xlfn.IFERROR(IF(BN29&lt;&gt;$BN$2,"",INDEX(jugtdm!$A$4:$I$652,BK29,7)),"")</f>
      </c>
      <c r="BM29" s="89">
        <f>_xlfn.IFERROR(IF(BN29&lt;&gt;$BN$2,"",INDEX(jugtdm!$A$4:$I$652,BK29,5)),"")</f>
      </c>
      <c r="BN29" s="89">
        <f>_xlfn.IFERROR(IF(INDEX(jugtdm!$A$4:$I$652,BK29,8)&lt;&gt;$BN$2,"",INDEX(jugtdm!$A$4:$I$652,BK29,8)),"")</f>
      </c>
      <c r="BO29" s="90">
        <f>_xlfn.IFERROR(IF(BN29&lt;&gt;$BN$2,"",INDEX(jugtdm!$A$4:$I$652,BK29,6)),"")</f>
      </c>
      <c r="BP29" s="90">
        <f>_xlfn.IFERROR(IF(BN29&lt;&gt;$BN$2,"",INDEX(jugtdm!$A$4:$I$652,BK29,4)),"")</f>
      </c>
      <c r="BQ29" s="96">
        <f>_xlfn.IFERROR(IF(BN29&lt;&gt;$BN$2,"",INDEX(jugtdm!$A$4:$I$652,BK29,9)),"")</f>
      </c>
      <c r="BR29" s="17"/>
      <c r="BS29" s="17"/>
      <c r="BT29" s="17"/>
      <c r="BU29" s="17"/>
      <c r="BV29" s="17"/>
      <c r="BW29" s="17"/>
      <c r="BX29" s="17"/>
      <c r="BY29" s="17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69">
        <f t="shared" si="1"/>
      </c>
      <c r="CX29" s="95">
        <f>_xlfn.IFERROR(IF(CZ29&lt;&gt;CZ$2,"",INDEX(jugtdm!$A$4:$I$652,$CW29,7)),"")</f>
      </c>
      <c r="CY29" s="89">
        <f>_xlfn.IFERROR(IF(CZ29&lt;&gt;CZ$2,"",INDEX(jugtdm!$A$4:$I$652,$CW29,5)),"")</f>
      </c>
      <c r="CZ29" s="89">
        <f>_xlfn.IFERROR(IF(INDEX(jugtdm!$A$4:$I$652,$CW29,8)&lt;&gt;CZ$2,"",INDEX(jugtdm!$A$4:$I$652,$CW29,8)),"")</f>
      </c>
      <c r="DA29" s="90">
        <f>_xlfn.IFERROR(IF(CZ29&lt;&gt;CZ$2,"",INDEX(jugtdm!$A$4:$I$652,$CW29,6)),"")</f>
      </c>
      <c r="DB29" s="90">
        <f>_xlfn.IFERROR(IF(CZ29&lt;&gt;CZ$2,"",INDEX(jugtdm!$A$4:$I$652,$CW29,4)),"")</f>
      </c>
      <c r="DC29" s="101">
        <f>_xlfn.IFERROR(IF(CZ29&lt;&gt;CZ$2,"",INDEX(jugtdm!$A$4:$I$652,$CW29,9)),"")</f>
      </c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1:118" ht="18" customHeight="1">
      <c r="A30" s="17"/>
      <c r="B30" s="11" t="s">
        <v>38</v>
      </c>
      <c r="D30" s="10"/>
      <c r="E30" s="10"/>
      <c r="F30" s="10"/>
      <c r="G30" s="10"/>
      <c r="AU30" s="34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69">
        <f t="shared" si="0"/>
      </c>
      <c r="BL30" s="95">
        <f>_xlfn.IFERROR(IF(BN30&lt;&gt;$BN$2,"",INDEX(jugtdm!$A$4:$I$652,BK30,7)),"")</f>
      </c>
      <c r="BM30" s="89">
        <f>_xlfn.IFERROR(IF(BN30&lt;&gt;$BN$2,"",INDEX(jugtdm!$A$4:$I$652,BK30,5)),"")</f>
      </c>
      <c r="BN30" s="89">
        <f>_xlfn.IFERROR(IF(INDEX(jugtdm!$A$4:$I$652,BK30,8)&lt;&gt;$BN$2,"",INDEX(jugtdm!$A$4:$I$652,BK30,8)),"")</f>
      </c>
      <c r="BO30" s="90">
        <f>_xlfn.IFERROR(IF(BN30&lt;&gt;$BN$2,"",INDEX(jugtdm!$A$4:$I$652,BK30,6)),"")</f>
      </c>
      <c r="BP30" s="90">
        <f>_xlfn.IFERROR(IF(BN30&lt;&gt;$BN$2,"",INDEX(jugtdm!$A$4:$I$652,BK30,4)),"")</f>
      </c>
      <c r="BQ30" s="96">
        <f>_xlfn.IFERROR(IF(BN30&lt;&gt;$BN$2,"",INDEX(jugtdm!$A$4:$I$652,BK30,9)),"")</f>
      </c>
      <c r="BR30" s="17"/>
      <c r="BS30" s="17"/>
      <c r="BT30" s="17"/>
      <c r="BU30" s="17"/>
      <c r="BV30" s="17"/>
      <c r="BW30" s="17"/>
      <c r="BX30" s="17"/>
      <c r="BY30" s="17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69">
        <f t="shared" si="1"/>
      </c>
      <c r="CX30" s="95">
        <f>_xlfn.IFERROR(IF(CZ30&lt;&gt;CZ$2,"",INDEX(jugtdm!$A$4:$I$652,$CW30,7)),"")</f>
      </c>
      <c r="CY30" s="89">
        <f>_xlfn.IFERROR(IF(CZ30&lt;&gt;CZ$2,"",INDEX(jugtdm!$A$4:$I$652,$CW30,5)),"")</f>
      </c>
      <c r="CZ30" s="89">
        <f>_xlfn.IFERROR(IF(INDEX(jugtdm!$A$4:$I$652,$CW30,8)&lt;&gt;CZ$2,"",INDEX(jugtdm!$A$4:$I$652,$CW30,8)),"")</f>
      </c>
      <c r="DA30" s="90">
        <f>_xlfn.IFERROR(IF(CZ30&lt;&gt;CZ$2,"",INDEX(jugtdm!$A$4:$I$652,$CW30,6)),"")</f>
      </c>
      <c r="DB30" s="90">
        <f>_xlfn.IFERROR(IF(CZ30&lt;&gt;CZ$2,"",INDEX(jugtdm!$A$4:$I$652,$CW30,4)),"")</f>
      </c>
      <c r="DC30" s="101">
        <f>_xlfn.IFERROR(IF(CZ30&lt;&gt;CZ$2,"",INDEX(jugtdm!$A$4:$I$652,$CW30,9)),"")</f>
      </c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</row>
    <row r="31" spans="1:118" ht="18" customHeight="1">
      <c r="A31" s="17"/>
      <c r="B31" s="16" t="s">
        <v>9</v>
      </c>
      <c r="AU31" s="34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69">
        <f t="shared" si="0"/>
      </c>
      <c r="BL31" s="95">
        <f>_xlfn.IFERROR(IF(BN31&lt;&gt;$BN$2,"",INDEX(jugtdm!$A$4:$I$652,BK31,7)),"")</f>
      </c>
      <c r="BM31" s="89">
        <f>_xlfn.IFERROR(IF(BN31&lt;&gt;$BN$2,"",INDEX(jugtdm!$A$4:$I$652,BK31,5)),"")</f>
      </c>
      <c r="BN31" s="89">
        <f>_xlfn.IFERROR(IF(INDEX(jugtdm!$A$4:$I$652,BK31,8)&lt;&gt;$BN$2,"",INDEX(jugtdm!$A$4:$I$652,BK31,8)),"")</f>
      </c>
      <c r="BO31" s="90">
        <f>_xlfn.IFERROR(IF(BN31&lt;&gt;$BN$2,"",INDEX(jugtdm!$A$4:$I$652,BK31,6)),"")</f>
      </c>
      <c r="BP31" s="90">
        <f>_xlfn.IFERROR(IF(BN31&lt;&gt;$BN$2,"",INDEX(jugtdm!$A$4:$I$652,BK31,4)),"")</f>
      </c>
      <c r="BQ31" s="96">
        <f>_xlfn.IFERROR(IF(BN31&lt;&gt;$BN$2,"",INDEX(jugtdm!$A$4:$I$652,BK31,9)),"")</f>
      </c>
      <c r="BR31" s="17"/>
      <c r="BS31" s="17"/>
      <c r="BT31" s="17"/>
      <c r="BU31" s="17"/>
      <c r="BV31" s="17"/>
      <c r="BW31" s="17"/>
      <c r="BX31" s="17"/>
      <c r="BY31" s="17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69">
        <f t="shared" si="1"/>
      </c>
      <c r="CX31" s="95">
        <f>_xlfn.IFERROR(IF(CZ31&lt;&gt;CZ$2,"",INDEX(jugtdm!$A$4:$I$652,$CW31,7)),"")</f>
      </c>
      <c r="CY31" s="89">
        <f>_xlfn.IFERROR(IF(CZ31&lt;&gt;CZ$2,"",INDEX(jugtdm!$A$4:$I$652,$CW31,5)),"")</f>
      </c>
      <c r="CZ31" s="89">
        <f>_xlfn.IFERROR(IF(INDEX(jugtdm!$A$4:$I$652,$CW31,8)&lt;&gt;CZ$2,"",INDEX(jugtdm!$A$4:$I$652,$CW31,8)),"")</f>
      </c>
      <c r="DA31" s="90">
        <f>_xlfn.IFERROR(IF(CZ31&lt;&gt;CZ$2,"",INDEX(jugtdm!$A$4:$I$652,$CW31,6)),"")</f>
      </c>
      <c r="DB31" s="90">
        <f>_xlfn.IFERROR(IF(CZ31&lt;&gt;CZ$2,"",INDEX(jugtdm!$A$4:$I$652,$CW31,4)),"")</f>
      </c>
      <c r="DC31" s="101">
        <f>_xlfn.IFERROR(IF(CZ31&lt;&gt;CZ$2,"",INDEX(jugtdm!$A$4:$I$652,$CW31,9)),"")</f>
      </c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</row>
    <row r="32" spans="1:118" s="14" customFormat="1" ht="18" customHeight="1" outlineLevel="1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AU32" s="18"/>
      <c r="BK32" s="69">
        <f t="shared" si="0"/>
      </c>
      <c r="BL32" s="95">
        <f>_xlfn.IFERROR(IF(BN32&lt;&gt;$BN$2,"",INDEX(jugtdm!$A$4:$I$652,BK32,7)),"")</f>
      </c>
      <c r="BM32" s="89">
        <f>_xlfn.IFERROR(IF(BN32&lt;&gt;$BN$2,"",INDEX(jugtdm!$A$4:$I$652,BK32,5)),"")</f>
      </c>
      <c r="BN32" s="89">
        <f>_xlfn.IFERROR(IF(INDEX(jugtdm!$A$4:$I$652,BK32,8)&lt;&gt;$BN$2,"",INDEX(jugtdm!$A$4:$I$652,BK32,8)),"")</f>
      </c>
      <c r="BO32" s="90">
        <f>_xlfn.IFERROR(IF(BN32&lt;&gt;$BN$2,"",INDEX(jugtdm!$A$4:$I$652,BK32,6)),"")</f>
      </c>
      <c r="BP32" s="90">
        <f>_xlfn.IFERROR(IF(BN32&lt;&gt;$BN$2,"",INDEX(jugtdm!$A$4:$I$652,BK32,4)),"")</f>
      </c>
      <c r="BQ32" s="96">
        <f>_xlfn.IFERROR(IF(BN32&lt;&gt;$BN$2,"",INDEX(jugtdm!$A$4:$I$652,BK32,9)),"")</f>
      </c>
      <c r="BR32" s="17"/>
      <c r="BS32" s="17"/>
      <c r="BT32" s="17"/>
      <c r="BU32" s="17"/>
      <c r="BV32" s="17"/>
      <c r="BW32" s="17"/>
      <c r="BX32" s="17"/>
      <c r="BY32" s="17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69">
        <f t="shared" si="1"/>
      </c>
      <c r="CX32" s="95">
        <f>_xlfn.IFERROR(IF(CZ32&lt;&gt;CZ$2,"",INDEX(jugtdm!$A$4:$I$652,$CW32,7)),"")</f>
      </c>
      <c r="CY32" s="89">
        <f>_xlfn.IFERROR(IF(CZ32&lt;&gt;CZ$2,"",INDEX(jugtdm!$A$4:$I$652,$CW32,5)),"")</f>
      </c>
      <c r="CZ32" s="89">
        <f>_xlfn.IFERROR(IF(INDEX(jugtdm!$A$4:$I$652,$CW32,8)&lt;&gt;CZ$2,"",INDEX(jugtdm!$A$4:$I$652,$CW32,8)),"")</f>
      </c>
      <c r="DA32" s="90">
        <f>_xlfn.IFERROR(IF(CZ32&lt;&gt;CZ$2,"",INDEX(jugtdm!$A$4:$I$652,$CW32,6)),"")</f>
      </c>
      <c r="DB32" s="90">
        <f>_xlfn.IFERROR(IF(CZ32&lt;&gt;CZ$2,"",INDEX(jugtdm!$A$4:$I$652,$CW32,4)),"")</f>
      </c>
      <c r="DC32" s="101">
        <f>_xlfn.IFERROR(IF(CZ32&lt;&gt;CZ$2,"",INDEX(jugtdm!$A$4:$I$652,$CW32,9)),"")</f>
      </c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1:118" ht="18" customHeight="1" outlineLevel="1">
      <c r="A33" s="17"/>
      <c r="AU33" s="17"/>
      <c r="BK33" s="69">
        <f t="shared" si="0"/>
      </c>
      <c r="BL33" s="95">
        <f>_xlfn.IFERROR(IF(BN33&lt;&gt;$BN$2,"",INDEX(jugtdm!$A$4:$I$652,BK33,7)),"")</f>
      </c>
      <c r="BM33" s="89">
        <f>_xlfn.IFERROR(IF(BN33&lt;&gt;$BN$2,"",INDEX(jugtdm!$A$4:$I$652,BK33,5)),"")</f>
      </c>
      <c r="BN33" s="89">
        <f>_xlfn.IFERROR(IF(INDEX(jugtdm!$A$4:$I$652,BK33,8)&lt;&gt;$BN$2,"",INDEX(jugtdm!$A$4:$I$652,BK33,8)),"")</f>
      </c>
      <c r="BO33" s="90">
        <f>_xlfn.IFERROR(IF(BN33&lt;&gt;$BN$2,"",INDEX(jugtdm!$A$4:$I$652,BK33,6)),"")</f>
      </c>
      <c r="BP33" s="90">
        <f>_xlfn.IFERROR(IF(BN33&lt;&gt;$BN$2,"",INDEX(jugtdm!$A$4:$I$652,BK33,4)),"")</f>
      </c>
      <c r="BQ33" s="96">
        <f>_xlfn.IFERROR(IF(BN33&lt;&gt;$BN$2,"",INDEX(jugtdm!$A$4:$I$652,BK33,9)),"")</f>
      </c>
      <c r="BR33" s="17"/>
      <c r="BS33" s="17"/>
      <c r="BT33" s="17"/>
      <c r="BU33" s="17"/>
      <c r="BV33" s="17"/>
      <c r="BW33" s="17"/>
      <c r="BX33" s="17"/>
      <c r="BY33" s="17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69">
        <f t="shared" si="1"/>
      </c>
      <c r="CX33" s="95">
        <f>_xlfn.IFERROR(IF(CZ33&lt;&gt;CZ$2,"",INDEX(jugtdm!$A$4:$I$652,$CW33,7)),"")</f>
      </c>
      <c r="CY33" s="89">
        <f>_xlfn.IFERROR(IF(CZ33&lt;&gt;CZ$2,"",INDEX(jugtdm!$A$4:$I$652,$CW33,5)),"")</f>
      </c>
      <c r="CZ33" s="89">
        <f>_xlfn.IFERROR(IF(INDEX(jugtdm!$A$4:$I$652,$CW33,8)&lt;&gt;CZ$2,"",INDEX(jugtdm!$A$4:$I$652,$CW33,8)),"")</f>
      </c>
      <c r="DA33" s="90">
        <f>_xlfn.IFERROR(IF(CZ33&lt;&gt;CZ$2,"",INDEX(jugtdm!$A$4:$I$652,$CW33,6)),"")</f>
      </c>
      <c r="DB33" s="90">
        <f>_xlfn.IFERROR(IF(CZ33&lt;&gt;CZ$2,"",INDEX(jugtdm!$A$4:$I$652,$CW33,4)),"")</f>
      </c>
      <c r="DC33" s="101">
        <f>_xlfn.IFERROR(IF(CZ33&lt;&gt;CZ$2,"",INDEX(jugtdm!$A$4:$I$652,$CW33,9)),"")</f>
      </c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</row>
    <row r="34" spans="1:118" ht="18" customHeight="1" outlineLevel="1">
      <c r="A34" s="17"/>
      <c r="AU34" s="17"/>
      <c r="BK34" s="69">
        <f t="shared" si="0"/>
      </c>
      <c r="BL34" s="95">
        <f>_xlfn.IFERROR(IF(BN34&lt;&gt;$BN$2,"",INDEX(jugtdm!$A$4:$I$652,BK34,7)),"")</f>
      </c>
      <c r="BM34" s="89">
        <f>_xlfn.IFERROR(IF(BN34&lt;&gt;$BN$2,"",INDEX(jugtdm!$A$4:$I$652,BK34,5)),"")</f>
      </c>
      <c r="BN34" s="89">
        <f>_xlfn.IFERROR(IF(INDEX(jugtdm!$A$4:$I$652,BK34,8)&lt;&gt;$BN$2,"",INDEX(jugtdm!$A$4:$I$652,BK34,8)),"")</f>
      </c>
      <c r="BO34" s="90">
        <f>_xlfn.IFERROR(IF(BN34&lt;&gt;$BN$2,"",INDEX(jugtdm!$A$4:$I$652,BK34,6)),"")</f>
      </c>
      <c r="BP34" s="90">
        <f>_xlfn.IFERROR(IF(BN34&lt;&gt;$BN$2,"",INDEX(jugtdm!$A$4:$I$652,BK34,4)),"")</f>
      </c>
      <c r="BQ34" s="96">
        <f>_xlfn.IFERROR(IF(BN34&lt;&gt;$BN$2,"",INDEX(jugtdm!$A$4:$I$652,BK34,9)),"")</f>
      </c>
      <c r="BR34" s="17"/>
      <c r="BS34" s="17"/>
      <c r="BT34" s="17"/>
      <c r="BU34" s="17"/>
      <c r="BV34" s="17"/>
      <c r="BW34" s="17"/>
      <c r="BX34" s="17"/>
      <c r="BY34" s="17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69">
        <f t="shared" si="1"/>
      </c>
      <c r="CX34" s="95">
        <f>_xlfn.IFERROR(IF(CZ34&lt;&gt;CZ$2,"",INDEX(jugtdm!$A$4:$I$652,$CW34,7)),"")</f>
      </c>
      <c r="CY34" s="89">
        <f>_xlfn.IFERROR(IF(CZ34&lt;&gt;CZ$2,"",INDEX(jugtdm!$A$4:$I$652,$CW34,5)),"")</f>
      </c>
      <c r="CZ34" s="89">
        <f>_xlfn.IFERROR(IF(INDEX(jugtdm!$A$4:$I$652,$CW34,8)&lt;&gt;CZ$2,"",INDEX(jugtdm!$A$4:$I$652,$CW34,8)),"")</f>
      </c>
      <c r="DA34" s="90">
        <f>_xlfn.IFERROR(IF(CZ34&lt;&gt;CZ$2,"",INDEX(jugtdm!$A$4:$I$652,$CW34,6)),"")</f>
      </c>
      <c r="DB34" s="90">
        <f>_xlfn.IFERROR(IF(CZ34&lt;&gt;CZ$2,"",INDEX(jugtdm!$A$4:$I$652,$CW34,4)),"")</f>
      </c>
      <c r="DC34" s="101">
        <f>_xlfn.IFERROR(IF(CZ34&lt;&gt;CZ$2,"",INDEX(jugtdm!$A$4:$I$652,$CW34,9)),"")</f>
      </c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</row>
    <row r="35" spans="1:118" ht="18" customHeight="1" outlineLevel="1">
      <c r="A35" s="17"/>
      <c r="AU35" s="17"/>
      <c r="BK35" s="69">
        <f t="shared" si="0"/>
      </c>
      <c r="BL35" s="95">
        <f>_xlfn.IFERROR(IF(BN35&lt;&gt;$BN$2,"",INDEX(jugtdm!$A$4:$I$652,BK35,7)),"")</f>
      </c>
      <c r="BM35" s="89">
        <f>_xlfn.IFERROR(IF(BN35&lt;&gt;$BN$2,"",INDEX(jugtdm!$A$4:$I$652,BK35,5)),"")</f>
      </c>
      <c r="BN35" s="89">
        <f>_xlfn.IFERROR(IF(INDEX(jugtdm!$A$4:$I$652,BK35,8)&lt;&gt;$BN$2,"",INDEX(jugtdm!$A$4:$I$652,BK35,8)),"")</f>
      </c>
      <c r="BO35" s="90">
        <f>_xlfn.IFERROR(IF(BN35&lt;&gt;$BN$2,"",INDEX(jugtdm!$A$4:$I$652,BK35,6)),"")</f>
      </c>
      <c r="BP35" s="90">
        <f>_xlfn.IFERROR(IF(BN35&lt;&gt;$BN$2,"",INDEX(jugtdm!$A$4:$I$652,BK35,4)),"")</f>
      </c>
      <c r="BQ35" s="96">
        <f>_xlfn.IFERROR(IF(BN35&lt;&gt;$BN$2,"",INDEX(jugtdm!$A$4:$I$652,BK35,9)),"")</f>
      </c>
      <c r="BR35" s="17"/>
      <c r="BS35" s="17"/>
      <c r="BT35" s="17"/>
      <c r="BU35" s="17"/>
      <c r="BV35" s="17"/>
      <c r="BW35" s="17"/>
      <c r="BX35" s="17"/>
      <c r="BY35" s="17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69">
        <f t="shared" si="1"/>
      </c>
      <c r="CX35" s="95">
        <f>_xlfn.IFERROR(IF(CZ35&lt;&gt;CZ$2,"",INDEX(jugtdm!$A$4:$I$652,$CW35,7)),"")</f>
      </c>
      <c r="CY35" s="89">
        <f>_xlfn.IFERROR(IF(CZ35&lt;&gt;CZ$2,"",INDEX(jugtdm!$A$4:$I$652,$CW35,5)),"")</f>
      </c>
      <c r="CZ35" s="89">
        <f>_xlfn.IFERROR(IF(INDEX(jugtdm!$A$4:$I$652,$CW35,8)&lt;&gt;CZ$2,"",INDEX(jugtdm!$A$4:$I$652,$CW35,8)),"")</f>
      </c>
      <c r="DA35" s="90">
        <f>_xlfn.IFERROR(IF(CZ35&lt;&gt;CZ$2,"",INDEX(jugtdm!$A$4:$I$652,$CW35,6)),"")</f>
      </c>
      <c r="DB35" s="90">
        <f>_xlfn.IFERROR(IF(CZ35&lt;&gt;CZ$2,"",INDEX(jugtdm!$A$4:$I$652,$CW35,4)),"")</f>
      </c>
      <c r="DC35" s="101">
        <f>_xlfn.IFERROR(IF(CZ35&lt;&gt;CZ$2,"",INDEX(jugtdm!$A$4:$I$652,$CW35,9)),"")</f>
      </c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</row>
    <row r="36" spans="1:118" ht="18" customHeight="1" outlineLevel="1">
      <c r="A36" s="17"/>
      <c r="AU36" s="17"/>
      <c r="BK36" s="69">
        <f t="shared" si="0"/>
      </c>
      <c r="BL36" s="95">
        <f>_xlfn.IFERROR(IF(BN36&lt;&gt;$BN$2,"",INDEX(jugtdm!$A$4:$I$652,BK36,7)),"")</f>
      </c>
      <c r="BM36" s="89">
        <f>_xlfn.IFERROR(IF(BN36&lt;&gt;$BN$2,"",INDEX(jugtdm!$A$4:$I$652,BK36,5)),"")</f>
      </c>
      <c r="BN36" s="89">
        <f>_xlfn.IFERROR(IF(INDEX(jugtdm!$A$4:$I$652,BK36,8)&lt;&gt;$BN$2,"",INDEX(jugtdm!$A$4:$I$652,BK36,8)),"")</f>
      </c>
      <c r="BO36" s="90">
        <f>_xlfn.IFERROR(IF(BN36&lt;&gt;$BN$2,"",INDEX(jugtdm!$A$4:$I$652,BK36,6)),"")</f>
      </c>
      <c r="BP36" s="90">
        <f>_xlfn.IFERROR(IF(BN36&lt;&gt;$BN$2,"",INDEX(jugtdm!$A$4:$I$652,BK36,4)),"")</f>
      </c>
      <c r="BQ36" s="96">
        <f>_xlfn.IFERROR(IF(BN36&lt;&gt;$BN$2,"",INDEX(jugtdm!$A$4:$I$652,BK36,9)),"")</f>
      </c>
      <c r="BR36" s="17"/>
      <c r="BS36" s="17"/>
      <c r="BT36" s="17"/>
      <c r="BU36" s="17"/>
      <c r="BV36" s="17"/>
      <c r="BW36" s="17"/>
      <c r="BX36" s="17"/>
      <c r="BY36" s="17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69">
        <f t="shared" si="1"/>
      </c>
      <c r="CX36" s="95">
        <f>_xlfn.IFERROR(IF(CZ36&lt;&gt;CZ$2,"",INDEX(jugtdm!$A$4:$I$652,$CW36,7)),"")</f>
      </c>
      <c r="CY36" s="89">
        <f>_xlfn.IFERROR(IF(CZ36&lt;&gt;CZ$2,"",INDEX(jugtdm!$A$4:$I$652,$CW36,5)),"")</f>
      </c>
      <c r="CZ36" s="89">
        <f>_xlfn.IFERROR(IF(INDEX(jugtdm!$A$4:$I$652,$CW36,8)&lt;&gt;CZ$2,"",INDEX(jugtdm!$A$4:$I$652,$CW36,8)),"")</f>
      </c>
      <c r="DA36" s="90">
        <f>_xlfn.IFERROR(IF(CZ36&lt;&gt;CZ$2,"",INDEX(jugtdm!$A$4:$I$652,$CW36,6)),"")</f>
      </c>
      <c r="DB36" s="90">
        <f>_xlfn.IFERROR(IF(CZ36&lt;&gt;CZ$2,"",INDEX(jugtdm!$A$4:$I$652,$CW36,4)),"")</f>
      </c>
      <c r="DC36" s="101">
        <f>_xlfn.IFERROR(IF(CZ36&lt;&gt;CZ$2,"",INDEX(jugtdm!$A$4:$I$652,$CW36,9)),"")</f>
      </c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</row>
    <row r="37" spans="1:118" ht="18" customHeight="1" outlineLevel="1">
      <c r="A37" s="17"/>
      <c r="AU37" s="17"/>
      <c r="BK37" s="69">
        <f t="shared" si="0"/>
      </c>
      <c r="BL37" s="95">
        <f>_xlfn.IFERROR(IF(BN37&lt;&gt;$BN$2,"",INDEX(jugtdm!$A$4:$I$652,BK37,7)),"")</f>
      </c>
      <c r="BM37" s="89">
        <f>_xlfn.IFERROR(IF(BN37&lt;&gt;$BN$2,"",INDEX(jugtdm!$A$4:$I$652,BK37,5)),"")</f>
      </c>
      <c r="BN37" s="89">
        <f>_xlfn.IFERROR(IF(INDEX(jugtdm!$A$4:$I$652,BK37,8)&lt;&gt;$BN$2,"",INDEX(jugtdm!$A$4:$I$652,BK37,8)),"")</f>
      </c>
      <c r="BO37" s="90">
        <f>_xlfn.IFERROR(IF(BN37&lt;&gt;$BN$2,"",INDEX(jugtdm!$A$4:$I$652,BK37,6)),"")</f>
      </c>
      <c r="BP37" s="90">
        <f>_xlfn.IFERROR(IF(BN37&lt;&gt;$BN$2,"",INDEX(jugtdm!$A$4:$I$652,BK37,4)),"")</f>
      </c>
      <c r="BQ37" s="96">
        <f>_xlfn.IFERROR(IF(BN37&lt;&gt;$BN$2,"",INDEX(jugtdm!$A$4:$I$652,BK37,9)),"")</f>
      </c>
      <c r="BR37" s="17"/>
      <c r="BS37" s="17"/>
      <c r="BT37" s="17"/>
      <c r="BU37" s="17"/>
      <c r="BV37" s="17"/>
      <c r="BW37" s="17"/>
      <c r="BX37" s="17"/>
      <c r="BY37" s="17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69">
        <f t="shared" si="1"/>
      </c>
      <c r="CX37" s="95">
        <f>_xlfn.IFERROR(IF(CZ37&lt;&gt;CZ$2,"",INDEX(jugtdm!$A$4:$I$652,$CW37,7)),"")</f>
      </c>
      <c r="CY37" s="89">
        <f>_xlfn.IFERROR(IF(CZ37&lt;&gt;CZ$2,"",INDEX(jugtdm!$A$4:$I$652,$CW37,5)),"")</f>
      </c>
      <c r="CZ37" s="89">
        <f>_xlfn.IFERROR(IF(INDEX(jugtdm!$A$4:$I$652,$CW37,8)&lt;&gt;CZ$2,"",INDEX(jugtdm!$A$4:$I$652,$CW37,8)),"")</f>
      </c>
      <c r="DA37" s="90">
        <f>_xlfn.IFERROR(IF(CZ37&lt;&gt;CZ$2,"",INDEX(jugtdm!$A$4:$I$652,$CW37,6)),"")</f>
      </c>
      <c r="DB37" s="90">
        <f>_xlfn.IFERROR(IF(CZ37&lt;&gt;CZ$2,"",INDEX(jugtdm!$A$4:$I$652,$CW37,4)),"")</f>
      </c>
      <c r="DC37" s="101">
        <f>_xlfn.IFERROR(IF(CZ37&lt;&gt;CZ$2,"",INDEX(jugtdm!$A$4:$I$652,$CW37,9)),"")</f>
      </c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</row>
    <row r="38" spans="1:118" ht="18" customHeight="1" outlineLevel="1">
      <c r="A38" s="17"/>
      <c r="AU38" s="17"/>
      <c r="BK38" s="69">
        <f t="shared" si="0"/>
      </c>
      <c r="BL38" s="95">
        <f>_xlfn.IFERROR(IF(BN38&lt;&gt;$BN$2,"",INDEX(jugtdm!$A$4:$I$652,BK38,7)),"")</f>
      </c>
      <c r="BM38" s="89">
        <f>_xlfn.IFERROR(IF(BN38&lt;&gt;$BN$2,"",INDEX(jugtdm!$A$4:$I$652,BK38,5)),"")</f>
      </c>
      <c r="BN38" s="89">
        <f>_xlfn.IFERROR(IF(INDEX(jugtdm!$A$4:$I$652,BK38,8)&lt;&gt;$BN$2,"",INDEX(jugtdm!$A$4:$I$652,BK38,8)),"")</f>
      </c>
      <c r="BO38" s="90">
        <f>_xlfn.IFERROR(IF(BN38&lt;&gt;$BN$2,"",INDEX(jugtdm!$A$4:$I$652,BK38,6)),"")</f>
      </c>
      <c r="BP38" s="90">
        <f>_xlfn.IFERROR(IF(BN38&lt;&gt;$BN$2,"",INDEX(jugtdm!$A$4:$I$652,BK38,4)),"")</f>
      </c>
      <c r="BQ38" s="96">
        <f>_xlfn.IFERROR(IF(BN38&lt;&gt;$BN$2,"",INDEX(jugtdm!$A$4:$I$652,BK38,9)),"")</f>
      </c>
      <c r="BR38" s="17"/>
      <c r="BS38" s="17"/>
      <c r="BT38" s="17"/>
      <c r="BU38" s="17"/>
      <c r="BV38" s="17"/>
      <c r="BW38" s="17"/>
      <c r="BX38" s="17"/>
      <c r="BY38" s="17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69">
        <f t="shared" si="1"/>
      </c>
      <c r="CX38" s="95">
        <f>_xlfn.IFERROR(IF(CZ38&lt;&gt;CZ$2,"",INDEX(jugtdm!$A$4:$I$652,$CW38,7)),"")</f>
      </c>
      <c r="CY38" s="89">
        <f>_xlfn.IFERROR(IF(CZ38&lt;&gt;CZ$2,"",INDEX(jugtdm!$A$4:$I$652,$CW38,5)),"")</f>
      </c>
      <c r="CZ38" s="89">
        <f>_xlfn.IFERROR(IF(INDEX(jugtdm!$A$4:$I$652,$CW38,8)&lt;&gt;CZ$2,"",INDEX(jugtdm!$A$4:$I$652,$CW38,8)),"")</f>
      </c>
      <c r="DA38" s="90">
        <f>_xlfn.IFERROR(IF(CZ38&lt;&gt;CZ$2,"",INDEX(jugtdm!$A$4:$I$652,$CW38,6)),"")</f>
      </c>
      <c r="DB38" s="90">
        <f>_xlfn.IFERROR(IF(CZ38&lt;&gt;CZ$2,"",INDEX(jugtdm!$A$4:$I$652,$CW38,4)),"")</f>
      </c>
      <c r="DC38" s="101">
        <f>_xlfn.IFERROR(IF(CZ38&lt;&gt;CZ$2,"",INDEX(jugtdm!$A$4:$I$652,$CW38,9)),"")</f>
      </c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</row>
    <row r="39" spans="1:118" ht="18" customHeight="1" outlineLevel="1">
      <c r="A39" s="17"/>
      <c r="AU39" s="17"/>
      <c r="BK39" s="69">
        <f t="shared" si="0"/>
      </c>
      <c r="BL39" s="95">
        <f>_xlfn.IFERROR(IF(BN39&lt;&gt;$BN$2,"",INDEX(jugtdm!$A$4:$I$652,BK39,7)),"")</f>
      </c>
      <c r="BM39" s="89">
        <f>_xlfn.IFERROR(IF(BN39&lt;&gt;$BN$2,"",INDEX(jugtdm!$A$4:$I$652,BK39,5)),"")</f>
      </c>
      <c r="BN39" s="89">
        <f>_xlfn.IFERROR(IF(INDEX(jugtdm!$A$4:$I$652,BK39,8)&lt;&gt;$BN$2,"",INDEX(jugtdm!$A$4:$I$652,BK39,8)),"")</f>
      </c>
      <c r="BO39" s="90">
        <f>_xlfn.IFERROR(IF(BN39&lt;&gt;$BN$2,"",INDEX(jugtdm!$A$4:$I$652,BK39,6)),"")</f>
      </c>
      <c r="BP39" s="90">
        <f>_xlfn.IFERROR(IF(BN39&lt;&gt;$BN$2,"",INDEX(jugtdm!$A$4:$I$652,BK39,4)),"")</f>
      </c>
      <c r="BQ39" s="96">
        <f>_xlfn.IFERROR(IF(BN39&lt;&gt;$BN$2,"",INDEX(jugtdm!$A$4:$I$652,BK39,9)),"")</f>
      </c>
      <c r="BR39" s="17"/>
      <c r="BS39" s="17"/>
      <c r="BT39" s="17"/>
      <c r="BU39" s="17"/>
      <c r="BV39" s="17"/>
      <c r="BW39" s="17"/>
      <c r="BX39" s="17"/>
      <c r="BY39" s="17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69">
        <f t="shared" si="1"/>
      </c>
      <c r="CX39" s="95">
        <f>_xlfn.IFERROR(IF(CZ39&lt;&gt;CZ$2,"",INDEX(jugtdm!$A$4:$I$652,$CW39,7)),"")</f>
      </c>
      <c r="CY39" s="89">
        <f>_xlfn.IFERROR(IF(CZ39&lt;&gt;CZ$2,"",INDEX(jugtdm!$A$4:$I$652,$CW39,5)),"")</f>
      </c>
      <c r="CZ39" s="89">
        <f>_xlfn.IFERROR(IF(INDEX(jugtdm!$A$4:$I$652,$CW39,8)&lt;&gt;CZ$2,"",INDEX(jugtdm!$A$4:$I$652,$CW39,8)),"")</f>
      </c>
      <c r="DA39" s="90">
        <f>_xlfn.IFERROR(IF(CZ39&lt;&gt;CZ$2,"",INDEX(jugtdm!$A$4:$I$652,$CW39,6)),"")</f>
      </c>
      <c r="DB39" s="90">
        <f>_xlfn.IFERROR(IF(CZ39&lt;&gt;CZ$2,"",INDEX(jugtdm!$A$4:$I$652,$CW39,4)),"")</f>
      </c>
      <c r="DC39" s="101">
        <f>_xlfn.IFERROR(IF(CZ39&lt;&gt;CZ$2,"",INDEX(jugtdm!$A$4:$I$652,$CW39,9)),"")</f>
      </c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</row>
    <row r="40" spans="1:118" ht="18" customHeight="1" outlineLevel="1">
      <c r="A40" s="17"/>
      <c r="AU40" s="17"/>
      <c r="BK40" s="69">
        <f t="shared" si="0"/>
      </c>
      <c r="BL40" s="95">
        <f>_xlfn.IFERROR(IF(BN40&lt;&gt;$BN$2,"",INDEX(jugtdm!$A$4:$I$652,BK40,7)),"")</f>
      </c>
      <c r="BM40" s="89">
        <f>_xlfn.IFERROR(IF(BN40&lt;&gt;$BN$2,"",INDEX(jugtdm!$A$4:$I$652,BK40,5)),"")</f>
      </c>
      <c r="BN40" s="89">
        <f>_xlfn.IFERROR(IF(INDEX(jugtdm!$A$4:$I$652,BK40,8)&lt;&gt;$BN$2,"",INDEX(jugtdm!$A$4:$I$652,BK40,8)),"")</f>
      </c>
      <c r="BO40" s="90">
        <f>_xlfn.IFERROR(IF(BN40&lt;&gt;$BN$2,"",INDEX(jugtdm!$A$4:$I$652,BK40,6)),"")</f>
      </c>
      <c r="BP40" s="90">
        <f>_xlfn.IFERROR(IF(BN40&lt;&gt;$BN$2,"",INDEX(jugtdm!$A$4:$I$652,BK40,4)),"")</f>
      </c>
      <c r="BQ40" s="96">
        <f>_xlfn.IFERROR(IF(BN40&lt;&gt;$BN$2,"",INDEX(jugtdm!$A$4:$I$652,BK40,9)),"")</f>
      </c>
      <c r="BR40" s="17"/>
      <c r="BS40" s="17"/>
      <c r="BT40" s="17"/>
      <c r="BU40" s="17"/>
      <c r="BV40" s="17"/>
      <c r="BW40" s="17"/>
      <c r="BX40" s="17"/>
      <c r="BY40" s="17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69">
        <f t="shared" si="1"/>
      </c>
      <c r="CX40" s="95">
        <f>_xlfn.IFERROR(IF(CZ40&lt;&gt;CZ$2,"",INDEX(jugtdm!$A$4:$I$652,$CW40,7)),"")</f>
      </c>
      <c r="CY40" s="89">
        <f>_xlfn.IFERROR(IF(CZ40&lt;&gt;CZ$2,"",INDEX(jugtdm!$A$4:$I$652,$CW40,5)),"")</f>
      </c>
      <c r="CZ40" s="89">
        <f>_xlfn.IFERROR(IF(INDEX(jugtdm!$A$4:$I$652,$CW40,8)&lt;&gt;CZ$2,"",INDEX(jugtdm!$A$4:$I$652,$CW40,8)),"")</f>
      </c>
      <c r="DA40" s="90">
        <f>_xlfn.IFERROR(IF(CZ40&lt;&gt;CZ$2,"",INDEX(jugtdm!$A$4:$I$652,$CW40,6)),"")</f>
      </c>
      <c r="DB40" s="90">
        <f>_xlfn.IFERROR(IF(CZ40&lt;&gt;CZ$2,"",INDEX(jugtdm!$A$4:$I$652,$CW40,4)),"")</f>
      </c>
      <c r="DC40" s="101">
        <f>_xlfn.IFERROR(IF(CZ40&lt;&gt;CZ$2,"",INDEX(jugtdm!$A$4:$I$652,$CW40,9)),"")</f>
      </c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</row>
    <row r="41" spans="1:118" ht="18" customHeight="1" outlineLevel="1">
      <c r="A41" s="17"/>
      <c r="AU41" s="17"/>
      <c r="BK41" s="69">
        <f t="shared" si="0"/>
      </c>
      <c r="BL41" s="95">
        <f>_xlfn.IFERROR(IF(BN41&lt;&gt;$BN$2,"",INDEX(jugtdm!$A$4:$I$652,BK41,7)),"")</f>
      </c>
      <c r="BM41" s="89">
        <f>_xlfn.IFERROR(IF(BN41&lt;&gt;$BN$2,"",INDEX(jugtdm!$A$4:$I$652,BK41,5)),"")</f>
      </c>
      <c r="BN41" s="89">
        <f>_xlfn.IFERROR(IF(INDEX(jugtdm!$A$4:$I$652,BK41,8)&lt;&gt;$BN$2,"",INDEX(jugtdm!$A$4:$I$652,BK41,8)),"")</f>
      </c>
      <c r="BO41" s="90">
        <f>_xlfn.IFERROR(IF(BN41&lt;&gt;$BN$2,"",INDEX(jugtdm!$A$4:$I$652,BK41,6)),"")</f>
      </c>
      <c r="BP41" s="90">
        <f>_xlfn.IFERROR(IF(BN41&lt;&gt;$BN$2,"",INDEX(jugtdm!$A$4:$I$652,BK41,4)),"")</f>
      </c>
      <c r="BQ41" s="96">
        <f>_xlfn.IFERROR(IF(BN41&lt;&gt;$BN$2,"",INDEX(jugtdm!$A$4:$I$652,BK41,9)),"")</f>
      </c>
      <c r="BR41" s="17"/>
      <c r="BS41" s="17"/>
      <c r="BT41" s="17"/>
      <c r="BU41" s="17"/>
      <c r="BV41" s="17"/>
      <c r="BW41" s="17"/>
      <c r="BX41" s="17"/>
      <c r="BY41" s="17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69">
        <f t="shared" si="1"/>
      </c>
      <c r="CX41" s="95">
        <f>_xlfn.IFERROR(IF(CZ41&lt;&gt;CZ$2,"",INDEX(jugtdm!$A$4:$I$652,$CW41,7)),"")</f>
      </c>
      <c r="CY41" s="89">
        <f>_xlfn.IFERROR(IF(CZ41&lt;&gt;CZ$2,"",INDEX(jugtdm!$A$4:$I$652,$CW41,5)),"")</f>
      </c>
      <c r="CZ41" s="89">
        <f>_xlfn.IFERROR(IF(INDEX(jugtdm!$A$4:$I$652,$CW41,8)&lt;&gt;CZ$2,"",INDEX(jugtdm!$A$4:$I$652,$CW41,8)),"")</f>
      </c>
      <c r="DA41" s="90">
        <f>_xlfn.IFERROR(IF(CZ41&lt;&gt;CZ$2,"",INDEX(jugtdm!$A$4:$I$652,$CW41,6)),"")</f>
      </c>
      <c r="DB41" s="90">
        <f>_xlfn.IFERROR(IF(CZ41&lt;&gt;CZ$2,"",INDEX(jugtdm!$A$4:$I$652,$CW41,4)),"")</f>
      </c>
      <c r="DC41" s="101">
        <f>_xlfn.IFERROR(IF(CZ41&lt;&gt;CZ$2,"",INDEX(jugtdm!$A$4:$I$652,$CW41,9)),"")</f>
      </c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</row>
    <row r="42" spans="1:118" ht="18" customHeight="1" outlineLevel="1">
      <c r="A42" s="17"/>
      <c r="AU42" s="17"/>
      <c r="BK42" s="69">
        <f t="shared" si="0"/>
      </c>
      <c r="BL42" s="95">
        <f>_xlfn.IFERROR(IF(BN42&lt;&gt;$BN$2,"",INDEX(jugtdm!$A$4:$I$652,BK42,7)),"")</f>
      </c>
      <c r="BM42" s="89">
        <f>_xlfn.IFERROR(IF(BN42&lt;&gt;$BN$2,"",INDEX(jugtdm!$A$4:$I$652,BK42,5)),"")</f>
      </c>
      <c r="BN42" s="89">
        <f>_xlfn.IFERROR(IF(INDEX(jugtdm!$A$4:$I$652,BK42,8)&lt;&gt;$BN$2,"",INDEX(jugtdm!$A$4:$I$652,BK42,8)),"")</f>
      </c>
      <c r="BO42" s="90">
        <f>_xlfn.IFERROR(IF(BN42&lt;&gt;$BN$2,"",INDEX(jugtdm!$A$4:$I$652,BK42,6)),"")</f>
      </c>
      <c r="BP42" s="90">
        <f>_xlfn.IFERROR(IF(BN42&lt;&gt;$BN$2,"",INDEX(jugtdm!$A$4:$I$652,BK42,4)),"")</f>
      </c>
      <c r="BQ42" s="96">
        <f>_xlfn.IFERROR(IF(BN42&lt;&gt;$BN$2,"",INDEX(jugtdm!$A$4:$I$652,BK42,9)),"")</f>
      </c>
      <c r="BR42" s="17"/>
      <c r="BS42" s="17"/>
      <c r="BT42" s="17"/>
      <c r="BU42" s="17"/>
      <c r="BV42" s="17"/>
      <c r="BW42" s="17"/>
      <c r="BX42" s="17"/>
      <c r="BY42" s="17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69">
        <f t="shared" si="1"/>
      </c>
      <c r="CX42" s="95">
        <f>_xlfn.IFERROR(IF(CZ42&lt;&gt;CZ$2,"",INDEX(jugtdm!$A$4:$I$652,$CW42,7)),"")</f>
      </c>
      <c r="CY42" s="89">
        <f>_xlfn.IFERROR(IF(CZ42&lt;&gt;CZ$2,"",INDEX(jugtdm!$A$4:$I$652,$CW42,5)),"")</f>
      </c>
      <c r="CZ42" s="89">
        <f>_xlfn.IFERROR(IF(INDEX(jugtdm!$A$4:$I$652,$CW42,8)&lt;&gt;CZ$2,"",INDEX(jugtdm!$A$4:$I$652,$CW42,8)),"")</f>
      </c>
      <c r="DA42" s="90">
        <f>_xlfn.IFERROR(IF(CZ42&lt;&gt;CZ$2,"",INDEX(jugtdm!$A$4:$I$652,$CW42,6)),"")</f>
      </c>
      <c r="DB42" s="90">
        <f>_xlfn.IFERROR(IF(CZ42&lt;&gt;CZ$2,"",INDEX(jugtdm!$A$4:$I$652,$CW42,4)),"")</f>
      </c>
      <c r="DC42" s="101">
        <f>_xlfn.IFERROR(IF(CZ42&lt;&gt;CZ$2,"",INDEX(jugtdm!$A$4:$I$652,$CW42,9)),"")</f>
      </c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</row>
    <row r="43" spans="1:118" ht="18" customHeight="1" outlineLevel="1">
      <c r="A43" s="17"/>
      <c r="AU43" s="17"/>
      <c r="BK43" s="69">
        <f t="shared" si="0"/>
      </c>
      <c r="BL43" s="95">
        <f>_xlfn.IFERROR(IF(BN43&lt;&gt;$BN$2,"",INDEX(jugtdm!$A$4:$I$652,BK43,7)),"")</f>
      </c>
      <c r="BM43" s="89">
        <f>_xlfn.IFERROR(IF(BN43&lt;&gt;$BN$2,"",INDEX(jugtdm!$A$4:$I$652,BK43,5)),"")</f>
      </c>
      <c r="BN43" s="89">
        <f>_xlfn.IFERROR(IF(INDEX(jugtdm!$A$4:$I$652,BK43,8)&lt;&gt;$BN$2,"",INDEX(jugtdm!$A$4:$I$652,BK43,8)),"")</f>
      </c>
      <c r="BO43" s="90">
        <f>_xlfn.IFERROR(IF(BN43&lt;&gt;$BN$2,"",INDEX(jugtdm!$A$4:$I$652,BK43,6)),"")</f>
      </c>
      <c r="BP43" s="90">
        <f>_xlfn.IFERROR(IF(BN43&lt;&gt;$BN$2,"",INDEX(jugtdm!$A$4:$I$652,BK43,4)),"")</f>
      </c>
      <c r="BQ43" s="96">
        <f>_xlfn.IFERROR(IF(BN43&lt;&gt;$BN$2,"",INDEX(jugtdm!$A$4:$I$652,BK43,9)),"")</f>
      </c>
      <c r="BR43" s="17"/>
      <c r="BS43" s="17"/>
      <c r="BT43" s="17"/>
      <c r="BU43" s="17"/>
      <c r="BV43" s="17"/>
      <c r="BW43" s="17"/>
      <c r="BX43" s="17"/>
      <c r="BY43" s="17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69">
        <f t="shared" si="1"/>
      </c>
      <c r="CX43" s="95">
        <f>_xlfn.IFERROR(IF(CZ43&lt;&gt;CZ$2,"",INDEX(jugtdm!$A$4:$I$652,$CW43,7)),"")</f>
      </c>
      <c r="CY43" s="89">
        <f>_xlfn.IFERROR(IF(CZ43&lt;&gt;CZ$2,"",INDEX(jugtdm!$A$4:$I$652,$CW43,5)),"")</f>
      </c>
      <c r="CZ43" s="89">
        <f>_xlfn.IFERROR(IF(INDEX(jugtdm!$A$4:$I$652,$CW43,8)&lt;&gt;CZ$2,"",INDEX(jugtdm!$A$4:$I$652,$CW43,8)),"")</f>
      </c>
      <c r="DA43" s="90">
        <f>_xlfn.IFERROR(IF(CZ43&lt;&gt;CZ$2,"",INDEX(jugtdm!$A$4:$I$652,$CW43,6)),"")</f>
      </c>
      <c r="DB43" s="90">
        <f>_xlfn.IFERROR(IF(CZ43&lt;&gt;CZ$2,"",INDEX(jugtdm!$A$4:$I$652,$CW43,4)),"")</f>
      </c>
      <c r="DC43" s="101">
        <f>_xlfn.IFERROR(IF(CZ43&lt;&gt;CZ$2,"",INDEX(jugtdm!$A$4:$I$652,$CW43,9)),"")</f>
      </c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</row>
    <row r="44" spans="1:118" ht="18" customHeight="1" outlineLevel="1">
      <c r="A44" s="17"/>
      <c r="AU44" s="17"/>
      <c r="BK44" s="69">
        <f t="shared" si="0"/>
      </c>
      <c r="BL44" s="95">
        <f>_xlfn.IFERROR(IF(BN44&lt;&gt;$BN$2,"",INDEX(jugtdm!$A$4:$I$652,BK44,7)),"")</f>
      </c>
      <c r="BM44" s="89">
        <f>_xlfn.IFERROR(IF(BN44&lt;&gt;$BN$2,"",INDEX(jugtdm!$A$4:$I$652,BK44,5)),"")</f>
      </c>
      <c r="BN44" s="89">
        <f>_xlfn.IFERROR(IF(INDEX(jugtdm!$A$4:$I$652,BK44,8)&lt;&gt;$BN$2,"",INDEX(jugtdm!$A$4:$I$652,BK44,8)),"")</f>
      </c>
      <c r="BO44" s="90">
        <f>_xlfn.IFERROR(IF(BN44&lt;&gt;$BN$2,"",INDEX(jugtdm!$A$4:$I$652,BK44,6)),"")</f>
      </c>
      <c r="BP44" s="90">
        <f>_xlfn.IFERROR(IF(BN44&lt;&gt;$BN$2,"",INDEX(jugtdm!$A$4:$I$652,BK44,4)),"")</f>
      </c>
      <c r="BQ44" s="96">
        <f>_xlfn.IFERROR(IF(BN44&lt;&gt;$BN$2,"",INDEX(jugtdm!$A$4:$I$652,BK44,9)),"")</f>
      </c>
      <c r="BR44" s="17"/>
      <c r="BS44" s="17"/>
      <c r="BT44" s="17"/>
      <c r="BU44" s="17"/>
      <c r="BV44" s="17"/>
      <c r="BW44" s="17"/>
      <c r="BX44" s="17"/>
      <c r="BY44" s="17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69">
        <f t="shared" si="1"/>
      </c>
      <c r="CX44" s="95">
        <f>_xlfn.IFERROR(IF(CZ44&lt;&gt;CZ$2,"",INDEX(jugtdm!$A$4:$I$652,$CW44,7)),"")</f>
      </c>
      <c r="CY44" s="89">
        <f>_xlfn.IFERROR(IF(CZ44&lt;&gt;CZ$2,"",INDEX(jugtdm!$A$4:$I$652,$CW44,5)),"")</f>
      </c>
      <c r="CZ44" s="89">
        <f>_xlfn.IFERROR(IF(INDEX(jugtdm!$A$4:$I$652,$CW44,8)&lt;&gt;CZ$2,"",INDEX(jugtdm!$A$4:$I$652,$CW44,8)),"")</f>
      </c>
      <c r="DA44" s="90">
        <f>_xlfn.IFERROR(IF(CZ44&lt;&gt;CZ$2,"",INDEX(jugtdm!$A$4:$I$652,$CW44,6)),"")</f>
      </c>
      <c r="DB44" s="90">
        <f>_xlfn.IFERROR(IF(CZ44&lt;&gt;CZ$2,"",INDEX(jugtdm!$A$4:$I$652,$CW44,4)),"")</f>
      </c>
      <c r="DC44" s="101">
        <f>_xlfn.IFERROR(IF(CZ44&lt;&gt;CZ$2,"",INDEX(jugtdm!$A$4:$I$652,$CW44,9)),"")</f>
      </c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</row>
    <row r="45" spans="1:118" ht="18" customHeight="1" outlineLevel="1">
      <c r="A45" s="17"/>
      <c r="AU45" s="17"/>
      <c r="BK45" s="69">
        <f t="shared" si="0"/>
      </c>
      <c r="BL45" s="95">
        <f>_xlfn.IFERROR(IF(BN45&lt;&gt;$BN$2,"",INDEX(jugtdm!$A$4:$I$652,BK45,7)),"")</f>
      </c>
      <c r="BM45" s="89">
        <f>_xlfn.IFERROR(IF(BN45&lt;&gt;$BN$2,"",INDEX(jugtdm!$A$4:$I$652,BK45,5)),"")</f>
      </c>
      <c r="BN45" s="89">
        <f>_xlfn.IFERROR(IF(INDEX(jugtdm!$A$4:$I$652,BK45,8)&lt;&gt;$BN$2,"",INDEX(jugtdm!$A$4:$I$652,BK45,8)),"")</f>
      </c>
      <c r="BO45" s="90">
        <f>_xlfn.IFERROR(IF(BN45&lt;&gt;$BN$2,"",INDEX(jugtdm!$A$4:$I$652,BK45,6)),"")</f>
      </c>
      <c r="BP45" s="90">
        <f>_xlfn.IFERROR(IF(BN45&lt;&gt;$BN$2,"",INDEX(jugtdm!$A$4:$I$652,BK45,4)),"")</f>
      </c>
      <c r="BQ45" s="96">
        <f>_xlfn.IFERROR(IF(BN45&lt;&gt;$BN$2,"",INDEX(jugtdm!$A$4:$I$652,BK45,9)),"")</f>
      </c>
      <c r="BR45" s="17"/>
      <c r="BS45" s="17"/>
      <c r="BT45" s="17"/>
      <c r="BU45" s="17"/>
      <c r="BV45" s="17"/>
      <c r="BW45" s="17"/>
      <c r="BX45" s="17"/>
      <c r="BY45" s="17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69">
        <f t="shared" si="1"/>
      </c>
      <c r="CX45" s="95">
        <f>_xlfn.IFERROR(IF(CZ45&lt;&gt;CZ$2,"",INDEX(jugtdm!$A$4:$I$652,$CW45,7)),"")</f>
      </c>
      <c r="CY45" s="89">
        <f>_xlfn.IFERROR(IF(CZ45&lt;&gt;CZ$2,"",INDEX(jugtdm!$A$4:$I$652,$CW45,5)),"")</f>
      </c>
      <c r="CZ45" s="89">
        <f>_xlfn.IFERROR(IF(INDEX(jugtdm!$A$4:$I$652,$CW45,8)&lt;&gt;CZ$2,"",INDEX(jugtdm!$A$4:$I$652,$CW45,8)),"")</f>
      </c>
      <c r="DA45" s="90">
        <f>_xlfn.IFERROR(IF(CZ45&lt;&gt;CZ$2,"",INDEX(jugtdm!$A$4:$I$652,$CW45,6)),"")</f>
      </c>
      <c r="DB45" s="90">
        <f>_xlfn.IFERROR(IF(CZ45&lt;&gt;CZ$2,"",INDEX(jugtdm!$A$4:$I$652,$CW45,4)),"")</f>
      </c>
      <c r="DC45" s="101">
        <f>_xlfn.IFERROR(IF(CZ45&lt;&gt;CZ$2,"",INDEX(jugtdm!$A$4:$I$652,$CW45,9)),"")</f>
      </c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</row>
    <row r="46" spans="1:118" ht="18" customHeight="1" outlineLevel="1">
      <c r="A46" s="17"/>
      <c r="AU46" s="17"/>
      <c r="BK46" s="69">
        <f t="shared" si="0"/>
      </c>
      <c r="BL46" s="95">
        <f>_xlfn.IFERROR(IF(BN46&lt;&gt;$BN$2,"",INDEX(jugtdm!$A$4:$I$652,BK46,7)),"")</f>
      </c>
      <c r="BM46" s="89">
        <f>_xlfn.IFERROR(IF(BN46&lt;&gt;$BN$2,"",INDEX(jugtdm!$A$4:$I$652,BK46,5)),"")</f>
      </c>
      <c r="BN46" s="89">
        <f>_xlfn.IFERROR(IF(INDEX(jugtdm!$A$4:$I$652,BK46,8)&lt;&gt;$BN$2,"",INDEX(jugtdm!$A$4:$I$652,BK46,8)),"")</f>
      </c>
      <c r="BO46" s="90">
        <f>_xlfn.IFERROR(IF(BN46&lt;&gt;$BN$2,"",INDEX(jugtdm!$A$4:$I$652,BK46,6)),"")</f>
      </c>
      <c r="BP46" s="90">
        <f>_xlfn.IFERROR(IF(BN46&lt;&gt;$BN$2,"",INDEX(jugtdm!$A$4:$I$652,BK46,4)),"")</f>
      </c>
      <c r="BQ46" s="96">
        <f>_xlfn.IFERROR(IF(BN46&lt;&gt;$BN$2,"",INDEX(jugtdm!$A$4:$I$652,BK46,9)),"")</f>
      </c>
      <c r="BR46" s="17"/>
      <c r="BS46" s="17"/>
      <c r="BT46" s="17"/>
      <c r="BU46" s="17"/>
      <c r="BV46" s="17"/>
      <c r="BW46" s="17"/>
      <c r="BX46" s="17"/>
      <c r="BY46" s="17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69">
        <f t="shared" si="1"/>
      </c>
      <c r="CX46" s="95">
        <f>_xlfn.IFERROR(IF(CZ46&lt;&gt;CZ$2,"",INDEX(jugtdm!$A$4:$I$652,$CW46,7)),"")</f>
      </c>
      <c r="CY46" s="89">
        <f>_xlfn.IFERROR(IF(CZ46&lt;&gt;CZ$2,"",INDEX(jugtdm!$A$4:$I$652,$CW46,5)),"")</f>
      </c>
      <c r="CZ46" s="89">
        <f>_xlfn.IFERROR(IF(INDEX(jugtdm!$A$4:$I$652,$CW46,8)&lt;&gt;CZ$2,"",INDEX(jugtdm!$A$4:$I$652,$CW46,8)),"")</f>
      </c>
      <c r="DA46" s="90">
        <f>_xlfn.IFERROR(IF(CZ46&lt;&gt;CZ$2,"",INDEX(jugtdm!$A$4:$I$652,$CW46,6)),"")</f>
      </c>
      <c r="DB46" s="90">
        <f>_xlfn.IFERROR(IF(CZ46&lt;&gt;CZ$2,"",INDEX(jugtdm!$A$4:$I$652,$CW46,4)),"")</f>
      </c>
      <c r="DC46" s="101">
        <f>_xlfn.IFERROR(IF(CZ46&lt;&gt;CZ$2,"",INDEX(jugtdm!$A$4:$I$652,$CW46,9)),"")</f>
      </c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</row>
    <row r="47" spans="1:118" ht="18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BK47" s="69">
        <f t="shared" si="0"/>
      </c>
      <c r="BL47" s="95">
        <f>_xlfn.IFERROR(IF(BN47&lt;&gt;$BN$2,"",INDEX(jugtdm!$A$4:$I$652,BK47,7)),"")</f>
      </c>
      <c r="BM47" s="89">
        <f>_xlfn.IFERROR(IF(BN47&lt;&gt;$BN$2,"",INDEX(jugtdm!$A$4:$I$652,BK47,5)),"")</f>
      </c>
      <c r="BN47" s="89">
        <f>_xlfn.IFERROR(IF(INDEX(jugtdm!$A$4:$I$652,BK47,8)&lt;&gt;$BN$2,"",INDEX(jugtdm!$A$4:$I$652,BK47,8)),"")</f>
      </c>
      <c r="BO47" s="90">
        <f>_xlfn.IFERROR(IF(BN47&lt;&gt;$BN$2,"",INDEX(jugtdm!$A$4:$I$652,BK47,6)),"")</f>
      </c>
      <c r="BP47" s="90">
        <f>_xlfn.IFERROR(IF(BN47&lt;&gt;$BN$2,"",INDEX(jugtdm!$A$4:$I$652,BK47,4)),"")</f>
      </c>
      <c r="BQ47" s="96">
        <f>_xlfn.IFERROR(IF(BN47&lt;&gt;$BN$2,"",INDEX(jugtdm!$A$4:$I$652,BK47,9)),"")</f>
      </c>
      <c r="BR47" s="17"/>
      <c r="BS47" s="17"/>
      <c r="BT47" s="17"/>
      <c r="BU47" s="17"/>
      <c r="BV47" s="17"/>
      <c r="BW47" s="17"/>
      <c r="BX47" s="17"/>
      <c r="BY47" s="17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69">
        <f t="shared" si="1"/>
      </c>
      <c r="CX47" s="95">
        <f>_xlfn.IFERROR(IF(CZ47&lt;&gt;CZ$2,"",INDEX(jugtdm!$A$4:$I$652,$CW47,7)),"")</f>
      </c>
      <c r="CY47" s="89">
        <f>_xlfn.IFERROR(IF(CZ47&lt;&gt;CZ$2,"",INDEX(jugtdm!$A$4:$I$652,$CW47,5)),"")</f>
      </c>
      <c r="CZ47" s="89">
        <f>_xlfn.IFERROR(IF(INDEX(jugtdm!$A$4:$I$652,$CW47,8)&lt;&gt;CZ$2,"",INDEX(jugtdm!$A$4:$I$652,$CW47,8)),"")</f>
      </c>
      <c r="DA47" s="90">
        <f>_xlfn.IFERROR(IF(CZ47&lt;&gt;CZ$2,"",INDEX(jugtdm!$A$4:$I$652,$CW47,6)),"")</f>
      </c>
      <c r="DB47" s="90">
        <f>_xlfn.IFERROR(IF(CZ47&lt;&gt;CZ$2,"",INDEX(jugtdm!$A$4:$I$652,$CW47,4)),"")</f>
      </c>
      <c r="DC47" s="101">
        <f>_xlfn.IFERROR(IF(CZ47&lt;&gt;CZ$2,"",INDEX(jugtdm!$A$4:$I$652,$CW47,9)),"")</f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</row>
    <row r="48" spans="1:118" ht="18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BK48" s="69">
        <f t="shared" si="0"/>
      </c>
      <c r="BL48" s="95">
        <f>_xlfn.IFERROR(IF(BN48&lt;&gt;$BN$2,"",INDEX(jugtdm!$A$4:$I$652,BK48,7)),"")</f>
      </c>
      <c r="BM48" s="89">
        <f>_xlfn.IFERROR(IF(BN48&lt;&gt;$BN$2,"",INDEX(jugtdm!$A$4:$I$652,BK48,5)),"")</f>
      </c>
      <c r="BN48" s="89">
        <f>_xlfn.IFERROR(IF(INDEX(jugtdm!$A$4:$I$652,BK48,8)&lt;&gt;$BN$2,"",INDEX(jugtdm!$A$4:$I$652,BK48,8)),"")</f>
      </c>
      <c r="BO48" s="90">
        <f>_xlfn.IFERROR(IF(BN48&lt;&gt;$BN$2,"",INDEX(jugtdm!$A$4:$I$652,BK48,6)),"")</f>
      </c>
      <c r="BP48" s="90">
        <f>_xlfn.IFERROR(IF(BN48&lt;&gt;$BN$2,"",INDEX(jugtdm!$A$4:$I$652,BK48,4)),"")</f>
      </c>
      <c r="BQ48" s="96">
        <f>_xlfn.IFERROR(IF(BN48&lt;&gt;$BN$2,"",INDEX(jugtdm!$A$4:$I$652,BK48,9)),"")</f>
      </c>
      <c r="BR48" s="17"/>
      <c r="BS48" s="17"/>
      <c r="BT48" s="17"/>
      <c r="BU48" s="17"/>
      <c r="BV48" s="17"/>
      <c r="BW48" s="17"/>
      <c r="BX48" s="17"/>
      <c r="BY48" s="17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69">
        <f t="shared" si="1"/>
      </c>
      <c r="CX48" s="95">
        <f>_xlfn.IFERROR(IF(CZ48&lt;&gt;CZ$2,"",INDEX(jugtdm!$A$4:$I$652,$CW48,7)),"")</f>
      </c>
      <c r="CY48" s="89">
        <f>_xlfn.IFERROR(IF(CZ48&lt;&gt;CZ$2,"",INDEX(jugtdm!$A$4:$I$652,$CW48,5)),"")</f>
      </c>
      <c r="CZ48" s="89">
        <f>_xlfn.IFERROR(IF(INDEX(jugtdm!$A$4:$I$652,$CW48,8)&lt;&gt;CZ$2,"",INDEX(jugtdm!$A$4:$I$652,$CW48,8)),"")</f>
      </c>
      <c r="DA48" s="90">
        <f>_xlfn.IFERROR(IF(CZ48&lt;&gt;CZ$2,"",INDEX(jugtdm!$A$4:$I$652,$CW48,6)),"")</f>
      </c>
      <c r="DB48" s="90">
        <f>_xlfn.IFERROR(IF(CZ48&lt;&gt;CZ$2,"",INDEX(jugtdm!$A$4:$I$652,$CW48,4)),"")</f>
      </c>
      <c r="DC48" s="101">
        <f>_xlfn.IFERROR(IF(CZ48&lt;&gt;CZ$2,"",INDEX(jugtdm!$A$4:$I$652,$CW48,9)),"")</f>
      </c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</row>
    <row r="49" spans="1:118" ht="18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BK49" s="69">
        <f t="shared" si="0"/>
      </c>
      <c r="BL49" s="95">
        <f>_xlfn.IFERROR(IF(BN49&lt;&gt;$BN$2,"",INDEX(jugtdm!$A$4:$I$652,BK49,7)),"")</f>
      </c>
      <c r="BM49" s="89">
        <f>_xlfn.IFERROR(IF(BN49&lt;&gt;$BN$2,"",INDEX(jugtdm!$A$4:$I$652,BK49,5)),"")</f>
      </c>
      <c r="BN49" s="89">
        <f>_xlfn.IFERROR(IF(INDEX(jugtdm!$A$4:$I$652,BK49,8)&lt;&gt;$BN$2,"",INDEX(jugtdm!$A$4:$I$652,BK49,8)),"")</f>
      </c>
      <c r="BO49" s="90">
        <f>_xlfn.IFERROR(IF(BN49&lt;&gt;$BN$2,"",INDEX(jugtdm!$A$4:$I$652,BK49,6)),"")</f>
      </c>
      <c r="BP49" s="90">
        <f>_xlfn.IFERROR(IF(BN49&lt;&gt;$BN$2,"",INDEX(jugtdm!$A$4:$I$652,BK49,4)),"")</f>
      </c>
      <c r="BQ49" s="96">
        <f>_xlfn.IFERROR(IF(BN49&lt;&gt;$BN$2,"",INDEX(jugtdm!$A$4:$I$652,BK49,9)),"")</f>
      </c>
      <c r="BR49" s="17"/>
      <c r="BS49" s="17"/>
      <c r="BT49" s="17"/>
      <c r="BU49" s="17"/>
      <c r="BV49" s="17"/>
      <c r="BW49" s="17"/>
      <c r="BX49" s="17"/>
      <c r="BY49" s="17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69">
        <f t="shared" si="1"/>
      </c>
      <c r="CX49" s="95">
        <f>_xlfn.IFERROR(IF(CZ49&lt;&gt;CZ$2,"",INDEX(jugtdm!$A$4:$I$652,$CW49,7)),"")</f>
      </c>
      <c r="CY49" s="89">
        <f>_xlfn.IFERROR(IF(CZ49&lt;&gt;CZ$2,"",INDEX(jugtdm!$A$4:$I$652,$CW49,5)),"")</f>
      </c>
      <c r="CZ49" s="89">
        <f>_xlfn.IFERROR(IF(INDEX(jugtdm!$A$4:$I$652,$CW49,8)&lt;&gt;CZ$2,"",INDEX(jugtdm!$A$4:$I$652,$CW49,8)),"")</f>
      </c>
      <c r="DA49" s="90">
        <f>_xlfn.IFERROR(IF(CZ49&lt;&gt;CZ$2,"",INDEX(jugtdm!$A$4:$I$652,$CW49,6)),"")</f>
      </c>
      <c r="DB49" s="90">
        <f>_xlfn.IFERROR(IF(CZ49&lt;&gt;CZ$2,"",INDEX(jugtdm!$A$4:$I$652,$CW49,4)),"")</f>
      </c>
      <c r="DC49" s="101">
        <f>_xlfn.IFERROR(IF(CZ49&lt;&gt;CZ$2,"",INDEX(jugtdm!$A$4:$I$652,$CW49,9)),"")</f>
      </c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</row>
    <row r="50" spans="63:107" ht="18" customHeight="1">
      <c r="BK50" s="69">
        <f t="shared" si="0"/>
      </c>
      <c r="BL50" s="95">
        <f>_xlfn.IFERROR(IF(BN50&lt;&gt;$BN$2,"",INDEX(jugtdm!$A$4:$I$652,BK50,7)),"")</f>
      </c>
      <c r="BM50" s="89">
        <f>_xlfn.IFERROR(IF(BN50&lt;&gt;$BN$2,"",INDEX(jugtdm!$A$4:$I$652,BK50,5)),"")</f>
      </c>
      <c r="BN50" s="89">
        <f>_xlfn.IFERROR(IF(INDEX(jugtdm!$A$4:$I$652,BK50,8)&lt;&gt;$BN$2,"",INDEX(jugtdm!$A$4:$I$652,BK50,8)),"")</f>
      </c>
      <c r="BO50" s="90">
        <f>_xlfn.IFERROR(IF(BN50&lt;&gt;$BN$2,"",INDEX(jugtdm!$A$4:$I$652,BK50,6)),"")</f>
      </c>
      <c r="BP50" s="90">
        <f>_xlfn.IFERROR(IF(BN50&lt;&gt;$BN$2,"",INDEX(jugtdm!$A$4:$I$652,BK50,4)),"")</f>
      </c>
      <c r="BQ50" s="96">
        <f>_xlfn.IFERROR(IF(BN50&lt;&gt;$BN$2,"",INDEX(jugtdm!$A$4:$I$652,BK50,9)),"")</f>
      </c>
      <c r="BR50" s="17"/>
      <c r="BS50" s="17"/>
      <c r="BT50" s="17"/>
      <c r="BU50" s="17"/>
      <c r="BV50" s="17"/>
      <c r="BW50" s="17"/>
      <c r="BX50" s="17"/>
      <c r="BY50" s="17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69">
        <f t="shared" si="1"/>
      </c>
      <c r="CX50" s="95">
        <f>_xlfn.IFERROR(IF(CZ50&lt;&gt;CZ$2,"",INDEX(jugtdm!$A$4:$I$652,$CW50,7)),"")</f>
      </c>
      <c r="CY50" s="89">
        <f>_xlfn.IFERROR(IF(CZ50&lt;&gt;CZ$2,"",INDEX(jugtdm!$A$4:$I$652,$CW50,5)),"")</f>
      </c>
      <c r="CZ50" s="89">
        <f>_xlfn.IFERROR(IF(INDEX(jugtdm!$A$4:$I$652,$CW50,8)&lt;&gt;CZ$2,"",INDEX(jugtdm!$A$4:$I$652,$CW50,8)),"")</f>
      </c>
      <c r="DA50" s="90">
        <f>_xlfn.IFERROR(IF(CZ50&lt;&gt;CZ$2,"",INDEX(jugtdm!$A$4:$I$652,$CW50,6)),"")</f>
      </c>
      <c r="DB50" s="90">
        <f>_xlfn.IFERROR(IF(CZ50&lt;&gt;CZ$2,"",INDEX(jugtdm!$A$4:$I$652,$CW50,4)),"")</f>
      </c>
      <c r="DC50" s="101">
        <f>_xlfn.IFERROR(IF(CZ50&lt;&gt;CZ$2,"",INDEX(jugtdm!$A$4:$I$652,$CW50,9)),"")</f>
      </c>
    </row>
    <row r="51" spans="2:107" ht="18" customHeight="1" hidden="1">
      <c r="B51" s="73">
        <f>CO20</f>
        <v>0</v>
      </c>
      <c r="C51" s="76">
        <f>CP20</f>
      </c>
      <c r="D51" s="77">
        <f>CQ20</f>
      </c>
      <c r="E51" s="73">
        <f>AF4</f>
      </c>
      <c r="F51" s="73">
        <f>AF5</f>
      </c>
      <c r="G51" s="73" t="e">
        <f>E10</f>
        <v>#VALUE!</v>
      </c>
      <c r="H51" s="73" t="e">
        <f>S10</f>
        <v>#VALUE!</v>
      </c>
      <c r="I51" s="73">
        <f aca="true" t="shared" si="21" ref="I51:I58">C12</f>
        <v>0</v>
      </c>
      <c r="J51" s="73">
        <f aca="true" t="shared" si="22" ref="J51:J58">Q12</f>
        <v>0</v>
      </c>
      <c r="K51" s="74">
        <f aca="true" t="shared" si="23" ref="K51:V56">AD12</f>
        <v>0</v>
      </c>
      <c r="L51" s="75">
        <f t="shared" si="23"/>
        <v>0</v>
      </c>
      <c r="M51" s="78">
        <f t="shared" si="23"/>
        <v>0</v>
      </c>
      <c r="N51" s="79">
        <f t="shared" si="23"/>
        <v>0</v>
      </c>
      <c r="O51" s="74">
        <f t="shared" si="23"/>
        <v>0</v>
      </c>
      <c r="P51" s="75">
        <f t="shared" si="23"/>
        <v>0</v>
      </c>
      <c r="Q51" s="74">
        <f t="shared" si="23"/>
        <v>0</v>
      </c>
      <c r="R51" s="75">
        <f t="shared" si="23"/>
        <v>0</v>
      </c>
      <c r="S51" s="74">
        <f t="shared" si="23"/>
        <v>0</v>
      </c>
      <c r="T51" s="75">
        <f t="shared" si="23"/>
        <v>0</v>
      </c>
      <c r="U51" s="75">
        <f t="shared" si="23"/>
      </c>
      <c r="V51" s="75">
        <f t="shared" si="23"/>
      </c>
      <c r="BK51" s="69">
        <f t="shared" si="0"/>
      </c>
      <c r="BL51" s="95">
        <f>_xlfn.IFERROR(IF(BN51&lt;&gt;$BN$2,"",INDEX(jugtdm!$A$4:$I$652,BK51,7)),"")</f>
      </c>
      <c r="BM51" s="89">
        <f>_xlfn.IFERROR(IF(BN51&lt;&gt;$BN$2,"",INDEX(jugtdm!$A$4:$I$652,BK51,5)),"")</f>
      </c>
      <c r="BN51" s="89">
        <f>_xlfn.IFERROR(IF(INDEX(jugtdm!$A$4:$I$652,BK51,8)&lt;&gt;$BN$2,"",INDEX(jugtdm!$A$4:$I$652,BK51,8)),"")</f>
      </c>
      <c r="BO51" s="90">
        <f>_xlfn.IFERROR(IF(BN51&lt;&gt;$BN$2,"",INDEX(jugtdm!$A$4:$I$652,BK51,6)),"")</f>
      </c>
      <c r="BP51" s="90">
        <f>_xlfn.IFERROR(IF(BN51&lt;&gt;$BN$2,"",INDEX(jugtdm!$A$4:$I$652,BK51,4)),"")</f>
      </c>
      <c r="BQ51" s="96">
        <f>_xlfn.IFERROR(IF(BN51&lt;&gt;$BN$2,"",INDEX(jugtdm!$A$4:$I$652,BK51,9)),"")</f>
      </c>
      <c r="BR51" s="17"/>
      <c r="BS51" s="17"/>
      <c r="BT51" s="17"/>
      <c r="BU51" s="17"/>
      <c r="BV51" s="17"/>
      <c r="BW51" s="17"/>
      <c r="BX51" s="17"/>
      <c r="BY51" s="17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69">
        <f t="shared" si="1"/>
      </c>
      <c r="CX51" s="95">
        <f>_xlfn.IFERROR(IF(CZ51&lt;&gt;CZ$2,"",INDEX(jugtdm!$A$4:$I$652,$CW51,7)),"")</f>
      </c>
      <c r="CY51" s="89">
        <f>_xlfn.IFERROR(IF(CZ51&lt;&gt;CZ$2,"",INDEX(jugtdm!$A$4:$I$652,$CW51,5)),"")</f>
      </c>
      <c r="CZ51" s="89">
        <f>_xlfn.IFERROR(IF(INDEX(jugtdm!$A$4:$I$652,$CW51,8)&lt;&gt;CZ$2,"",INDEX(jugtdm!$A$4:$I$652,$CW51,8)),"")</f>
      </c>
      <c r="DA51" s="90">
        <f>_xlfn.IFERROR(IF(CZ51&lt;&gt;CZ$2,"",INDEX(jugtdm!$A$4:$I$652,$CW51,6)),"")</f>
      </c>
      <c r="DB51" s="90">
        <f>_xlfn.IFERROR(IF(CZ51&lt;&gt;CZ$2,"",INDEX(jugtdm!$A$4:$I$652,$CW51,4)),"")</f>
      </c>
      <c r="DC51" s="101">
        <f>_xlfn.IFERROR(IF(CZ51&lt;&gt;CZ$2,"",INDEX(jugtdm!$A$4:$I$652,$CW51,9)),"")</f>
      </c>
    </row>
    <row r="52" spans="2:107" ht="18" customHeight="1" hidden="1">
      <c r="B52" s="80"/>
      <c r="C52" s="80"/>
      <c r="D52" s="80"/>
      <c r="E52" s="80"/>
      <c r="F52" s="80"/>
      <c r="G52" s="80"/>
      <c r="H52" s="80"/>
      <c r="I52" s="73">
        <f t="shared" si="21"/>
        <v>0</v>
      </c>
      <c r="J52" s="73">
        <f t="shared" si="22"/>
        <v>0</v>
      </c>
      <c r="K52" s="74">
        <f t="shared" si="23"/>
        <v>0</v>
      </c>
      <c r="L52" s="75">
        <f t="shared" si="23"/>
        <v>0</v>
      </c>
      <c r="M52" s="78">
        <f t="shared" si="23"/>
        <v>0</v>
      </c>
      <c r="N52" s="79">
        <f t="shared" si="23"/>
        <v>0</v>
      </c>
      <c r="O52" s="74">
        <f t="shared" si="23"/>
        <v>0</v>
      </c>
      <c r="P52" s="75">
        <f t="shared" si="23"/>
        <v>0</v>
      </c>
      <c r="Q52" s="74">
        <f t="shared" si="23"/>
        <v>0</v>
      </c>
      <c r="R52" s="75">
        <f t="shared" si="23"/>
        <v>0</v>
      </c>
      <c r="S52" s="74">
        <f t="shared" si="23"/>
        <v>0</v>
      </c>
      <c r="T52" s="75">
        <f t="shared" si="23"/>
        <v>0</v>
      </c>
      <c r="U52" s="75">
        <f t="shared" si="23"/>
      </c>
      <c r="V52" s="75">
        <f t="shared" si="23"/>
      </c>
      <c r="BK52" s="69">
        <f t="shared" si="0"/>
      </c>
      <c r="BL52" s="95">
        <f>_xlfn.IFERROR(IF(BN52&lt;&gt;$BN$2,"",INDEX(jugtdm!$A$4:$I$652,BK52,7)),"")</f>
      </c>
      <c r="BM52" s="89">
        <f>_xlfn.IFERROR(IF(BN52&lt;&gt;$BN$2,"",INDEX(jugtdm!$A$4:$I$652,BK52,5)),"")</f>
      </c>
      <c r="BN52" s="89">
        <f>_xlfn.IFERROR(IF(INDEX(jugtdm!$A$4:$I$652,BK52,8)&lt;&gt;$BN$2,"",INDEX(jugtdm!$A$4:$I$652,BK52,8)),"")</f>
      </c>
      <c r="BO52" s="90">
        <f>_xlfn.IFERROR(IF(BN52&lt;&gt;$BN$2,"",INDEX(jugtdm!$A$4:$I$652,BK52,6)),"")</f>
      </c>
      <c r="BP52" s="90">
        <f>_xlfn.IFERROR(IF(BN52&lt;&gt;$BN$2,"",INDEX(jugtdm!$A$4:$I$652,BK52,4)),"")</f>
      </c>
      <c r="BQ52" s="96">
        <f>_xlfn.IFERROR(IF(BN52&lt;&gt;$BN$2,"",INDEX(jugtdm!$A$4:$I$652,BK52,9)),"")</f>
      </c>
      <c r="BR52" s="17"/>
      <c r="BS52" s="17"/>
      <c r="BT52" s="17"/>
      <c r="BU52" s="17"/>
      <c r="BV52" s="17"/>
      <c r="BW52" s="17"/>
      <c r="BX52" s="17"/>
      <c r="BY52" s="17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69">
        <f t="shared" si="1"/>
      </c>
      <c r="CX52" s="95">
        <f>_xlfn.IFERROR(IF(CZ52&lt;&gt;CZ$2,"",INDEX(jugtdm!$A$4:$I$652,$CW52,7)),"")</f>
      </c>
      <c r="CY52" s="89">
        <f>_xlfn.IFERROR(IF(CZ52&lt;&gt;CZ$2,"",INDEX(jugtdm!$A$4:$I$652,$CW52,5)),"")</f>
      </c>
      <c r="CZ52" s="89">
        <f>_xlfn.IFERROR(IF(INDEX(jugtdm!$A$4:$I$652,$CW52,8)&lt;&gt;CZ$2,"",INDEX(jugtdm!$A$4:$I$652,$CW52,8)),"")</f>
      </c>
      <c r="DA52" s="90">
        <f>_xlfn.IFERROR(IF(CZ52&lt;&gt;CZ$2,"",INDEX(jugtdm!$A$4:$I$652,$CW52,6)),"")</f>
      </c>
      <c r="DB52" s="90">
        <f>_xlfn.IFERROR(IF(CZ52&lt;&gt;CZ$2,"",INDEX(jugtdm!$A$4:$I$652,$CW52,4)),"")</f>
      </c>
      <c r="DC52" s="101">
        <f>_xlfn.IFERROR(IF(CZ52&lt;&gt;CZ$2,"",INDEX(jugtdm!$A$4:$I$652,$CW52,9)),"")</f>
      </c>
    </row>
    <row r="53" spans="2:107" ht="18" customHeight="1" hidden="1">
      <c r="B53" s="80"/>
      <c r="C53" s="80"/>
      <c r="D53" s="80"/>
      <c r="E53" s="80"/>
      <c r="F53" s="80"/>
      <c r="G53" s="80"/>
      <c r="H53" s="80"/>
      <c r="I53" s="73">
        <f t="shared" si="21"/>
        <v>0</v>
      </c>
      <c r="J53" s="73">
        <f t="shared" si="22"/>
        <v>0</v>
      </c>
      <c r="K53" s="74">
        <f t="shared" si="23"/>
        <v>0</v>
      </c>
      <c r="L53" s="75">
        <f t="shared" si="23"/>
        <v>0</v>
      </c>
      <c r="M53" s="78">
        <f t="shared" si="23"/>
        <v>0</v>
      </c>
      <c r="N53" s="79">
        <f t="shared" si="23"/>
        <v>0</v>
      </c>
      <c r="O53" s="74">
        <f t="shared" si="23"/>
        <v>0</v>
      </c>
      <c r="P53" s="75">
        <f t="shared" si="23"/>
        <v>0</v>
      </c>
      <c r="Q53" s="74">
        <f t="shared" si="23"/>
        <v>0</v>
      </c>
      <c r="R53" s="75">
        <f t="shared" si="23"/>
        <v>0</v>
      </c>
      <c r="S53" s="74">
        <f t="shared" si="23"/>
        <v>0</v>
      </c>
      <c r="T53" s="75">
        <f t="shared" si="23"/>
        <v>0</v>
      </c>
      <c r="U53" s="75">
        <f t="shared" si="23"/>
      </c>
      <c r="V53" s="75">
        <f t="shared" si="23"/>
      </c>
      <c r="BK53" s="69">
        <f t="shared" si="0"/>
      </c>
      <c r="BL53" s="95">
        <f>_xlfn.IFERROR(IF(BN53&lt;&gt;$BN$2,"",INDEX(jugtdm!$A$4:$I$652,BK53,7)),"")</f>
      </c>
      <c r="BM53" s="89">
        <f>_xlfn.IFERROR(IF(BN53&lt;&gt;$BN$2,"",INDEX(jugtdm!$A$4:$I$652,BK53,5)),"")</f>
      </c>
      <c r="BN53" s="89">
        <f>_xlfn.IFERROR(IF(INDEX(jugtdm!$A$4:$I$652,BK53,8)&lt;&gt;$BN$2,"",INDEX(jugtdm!$A$4:$I$652,BK53,8)),"")</f>
      </c>
      <c r="BO53" s="90">
        <f>_xlfn.IFERROR(IF(BN53&lt;&gt;$BN$2,"",INDEX(jugtdm!$A$4:$I$652,BK53,6)),"")</f>
      </c>
      <c r="BP53" s="90">
        <f>_xlfn.IFERROR(IF(BN53&lt;&gt;$BN$2,"",INDEX(jugtdm!$A$4:$I$652,BK53,4)),"")</f>
      </c>
      <c r="BQ53" s="96">
        <f>_xlfn.IFERROR(IF(BN53&lt;&gt;$BN$2,"",INDEX(jugtdm!$A$4:$I$652,BK53,9)),"")</f>
      </c>
      <c r="BR53" s="17"/>
      <c r="BS53" s="17"/>
      <c r="BT53" s="17"/>
      <c r="BU53" s="17"/>
      <c r="BV53" s="17"/>
      <c r="BW53" s="17"/>
      <c r="BX53" s="17"/>
      <c r="BY53" s="17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69">
        <f t="shared" si="1"/>
      </c>
      <c r="CX53" s="95">
        <f>_xlfn.IFERROR(IF(CZ53&lt;&gt;CZ$2,"",INDEX(jugtdm!$A$4:$I$652,$CW53,7)),"")</f>
      </c>
      <c r="CY53" s="89">
        <f>_xlfn.IFERROR(IF(CZ53&lt;&gt;CZ$2,"",INDEX(jugtdm!$A$4:$I$652,$CW53,5)),"")</f>
      </c>
      <c r="CZ53" s="89">
        <f>_xlfn.IFERROR(IF(INDEX(jugtdm!$A$4:$I$652,$CW53,8)&lt;&gt;CZ$2,"",INDEX(jugtdm!$A$4:$I$652,$CW53,8)),"")</f>
      </c>
      <c r="DA53" s="90">
        <f>_xlfn.IFERROR(IF(CZ53&lt;&gt;CZ$2,"",INDEX(jugtdm!$A$4:$I$652,$CW53,6)),"")</f>
      </c>
      <c r="DB53" s="90">
        <f>_xlfn.IFERROR(IF(CZ53&lt;&gt;CZ$2,"",INDEX(jugtdm!$A$4:$I$652,$CW53,4)),"")</f>
      </c>
      <c r="DC53" s="101">
        <f>_xlfn.IFERROR(IF(CZ53&lt;&gt;CZ$2,"",INDEX(jugtdm!$A$4:$I$652,$CW53,9)),"")</f>
      </c>
    </row>
    <row r="54" spans="2:107" ht="18" customHeight="1" hidden="1">
      <c r="B54" s="80"/>
      <c r="C54" s="80"/>
      <c r="D54" s="80"/>
      <c r="E54" s="80"/>
      <c r="F54" s="80"/>
      <c r="G54" s="80"/>
      <c r="H54" s="80"/>
      <c r="I54" s="73">
        <f t="shared" si="21"/>
      </c>
      <c r="J54" s="73">
        <f t="shared" si="22"/>
      </c>
      <c r="K54" s="74">
        <f t="shared" si="23"/>
        <v>0</v>
      </c>
      <c r="L54" s="75">
        <f t="shared" si="23"/>
        <v>0</v>
      </c>
      <c r="M54" s="78">
        <f t="shared" si="23"/>
        <v>0</v>
      </c>
      <c r="N54" s="79">
        <f t="shared" si="23"/>
        <v>0</v>
      </c>
      <c r="O54" s="74">
        <f t="shared" si="23"/>
        <v>0</v>
      </c>
      <c r="P54" s="75">
        <f t="shared" si="23"/>
        <v>0</v>
      </c>
      <c r="Q54" s="74">
        <f t="shared" si="23"/>
        <v>0</v>
      </c>
      <c r="R54" s="75">
        <f t="shared" si="23"/>
        <v>0</v>
      </c>
      <c r="S54" s="74">
        <f t="shared" si="23"/>
        <v>0</v>
      </c>
      <c r="T54" s="75">
        <f t="shared" si="23"/>
        <v>0</v>
      </c>
      <c r="U54" s="75">
        <f t="shared" si="23"/>
      </c>
      <c r="V54" s="75">
        <f t="shared" si="23"/>
      </c>
      <c r="BK54" s="69">
        <f t="shared" si="0"/>
      </c>
      <c r="BL54" s="95">
        <f>_xlfn.IFERROR(IF(BN54&lt;&gt;$BN$2,"",INDEX(jugtdm!$A$4:$I$652,BK54,7)),"")</f>
      </c>
      <c r="BM54" s="89">
        <f>_xlfn.IFERROR(IF(BN54&lt;&gt;$BN$2,"",INDEX(jugtdm!$A$4:$I$652,BK54,5)),"")</f>
      </c>
      <c r="BN54" s="89">
        <f>_xlfn.IFERROR(IF(INDEX(jugtdm!$A$4:$I$652,BK54,8)&lt;&gt;$BN$2,"",INDEX(jugtdm!$A$4:$I$652,BK54,8)),"")</f>
      </c>
      <c r="BO54" s="90">
        <f>_xlfn.IFERROR(IF(BN54&lt;&gt;$BN$2,"",INDEX(jugtdm!$A$4:$I$652,BK54,6)),"")</f>
      </c>
      <c r="BP54" s="90">
        <f>_xlfn.IFERROR(IF(BN54&lt;&gt;$BN$2,"",INDEX(jugtdm!$A$4:$I$652,BK54,4)),"")</f>
      </c>
      <c r="BQ54" s="96">
        <f>_xlfn.IFERROR(IF(BN54&lt;&gt;$BN$2,"",INDEX(jugtdm!$A$4:$I$652,BK54,9)),"")</f>
      </c>
      <c r="BR54" s="17"/>
      <c r="BS54" s="17"/>
      <c r="BT54" s="17"/>
      <c r="BU54" s="17"/>
      <c r="BV54" s="17"/>
      <c r="BW54" s="17"/>
      <c r="BX54" s="17"/>
      <c r="BY54" s="17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69">
        <f t="shared" si="1"/>
      </c>
      <c r="CX54" s="95">
        <f>_xlfn.IFERROR(IF(CZ54&lt;&gt;CZ$2,"",INDEX(jugtdm!$A$4:$I$652,$CW54,7)),"")</f>
      </c>
      <c r="CY54" s="89">
        <f>_xlfn.IFERROR(IF(CZ54&lt;&gt;CZ$2,"",INDEX(jugtdm!$A$4:$I$652,$CW54,5)),"")</f>
      </c>
      <c r="CZ54" s="89">
        <f>_xlfn.IFERROR(IF(INDEX(jugtdm!$A$4:$I$652,$CW54,8)&lt;&gt;CZ$2,"",INDEX(jugtdm!$A$4:$I$652,$CW54,8)),"")</f>
      </c>
      <c r="DA54" s="90">
        <f>_xlfn.IFERROR(IF(CZ54&lt;&gt;CZ$2,"",INDEX(jugtdm!$A$4:$I$652,$CW54,6)),"")</f>
      </c>
      <c r="DB54" s="90">
        <f>_xlfn.IFERROR(IF(CZ54&lt;&gt;CZ$2,"",INDEX(jugtdm!$A$4:$I$652,$CW54,4)),"")</f>
      </c>
      <c r="DC54" s="101">
        <f>_xlfn.IFERROR(IF(CZ54&lt;&gt;CZ$2,"",INDEX(jugtdm!$A$4:$I$652,$CW54,9)),"")</f>
      </c>
    </row>
    <row r="55" spans="2:107" ht="18" customHeight="1" hidden="1">
      <c r="B55" s="80"/>
      <c r="C55" s="80"/>
      <c r="D55" s="80"/>
      <c r="E55" s="80"/>
      <c r="F55" s="80"/>
      <c r="G55" s="80"/>
      <c r="H55" s="80"/>
      <c r="I55" s="73">
        <f t="shared" si="21"/>
      </c>
      <c r="J55" s="73">
        <f t="shared" si="22"/>
      </c>
      <c r="K55" s="74">
        <f t="shared" si="23"/>
        <v>0</v>
      </c>
      <c r="L55" s="75">
        <f t="shared" si="23"/>
        <v>0</v>
      </c>
      <c r="M55" s="78">
        <f t="shared" si="23"/>
        <v>0</v>
      </c>
      <c r="N55" s="79">
        <f t="shared" si="23"/>
        <v>0</v>
      </c>
      <c r="O55" s="74">
        <f t="shared" si="23"/>
        <v>0</v>
      </c>
      <c r="P55" s="75">
        <f t="shared" si="23"/>
        <v>0</v>
      </c>
      <c r="Q55" s="74">
        <f t="shared" si="23"/>
        <v>0</v>
      </c>
      <c r="R55" s="75">
        <f t="shared" si="23"/>
        <v>0</v>
      </c>
      <c r="S55" s="74">
        <f t="shared" si="23"/>
        <v>0</v>
      </c>
      <c r="T55" s="75">
        <f t="shared" si="23"/>
        <v>0</v>
      </c>
      <c r="U55" s="75">
        <f t="shared" si="23"/>
      </c>
      <c r="V55" s="75">
        <f t="shared" si="23"/>
      </c>
      <c r="BK55" s="69">
        <f t="shared" si="0"/>
      </c>
      <c r="BL55" s="95">
        <f>_xlfn.IFERROR(IF(BN55&lt;&gt;$BN$2,"",INDEX(jugtdm!$A$4:$I$652,BK55,7)),"")</f>
      </c>
      <c r="BM55" s="89">
        <f>_xlfn.IFERROR(IF(BN55&lt;&gt;$BN$2,"",INDEX(jugtdm!$A$4:$I$652,BK55,5)),"")</f>
      </c>
      <c r="BN55" s="89">
        <f>_xlfn.IFERROR(IF(INDEX(jugtdm!$A$4:$I$652,BK55,8)&lt;&gt;$BN$2,"",INDEX(jugtdm!$A$4:$I$652,BK55,8)),"")</f>
      </c>
      <c r="BO55" s="90">
        <f>_xlfn.IFERROR(IF(BN55&lt;&gt;$BN$2,"",INDEX(jugtdm!$A$4:$I$652,BK55,6)),"")</f>
      </c>
      <c r="BP55" s="90">
        <f>_xlfn.IFERROR(IF(BN55&lt;&gt;$BN$2,"",INDEX(jugtdm!$A$4:$I$652,BK55,4)),"")</f>
      </c>
      <c r="BQ55" s="96">
        <f>_xlfn.IFERROR(IF(BN55&lt;&gt;$BN$2,"",INDEX(jugtdm!$A$4:$I$652,BK55,9)),"")</f>
      </c>
      <c r="BR55" s="17"/>
      <c r="BS55" s="17"/>
      <c r="BT55" s="17"/>
      <c r="BU55" s="17"/>
      <c r="BV55" s="17"/>
      <c r="BW55" s="17"/>
      <c r="BX55" s="17"/>
      <c r="BY55" s="17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69">
        <f t="shared" si="1"/>
      </c>
      <c r="CX55" s="95">
        <f>_xlfn.IFERROR(IF(CZ55&lt;&gt;CZ$2,"",INDEX(jugtdm!$A$4:$I$652,$CW55,7)),"")</f>
      </c>
      <c r="CY55" s="89">
        <f>_xlfn.IFERROR(IF(CZ55&lt;&gt;CZ$2,"",INDEX(jugtdm!$A$4:$I$652,$CW55,5)),"")</f>
      </c>
      <c r="CZ55" s="89">
        <f>_xlfn.IFERROR(IF(INDEX(jugtdm!$A$4:$I$652,$CW55,8)&lt;&gt;CZ$2,"",INDEX(jugtdm!$A$4:$I$652,$CW55,8)),"")</f>
      </c>
      <c r="DA55" s="90">
        <f>_xlfn.IFERROR(IF(CZ55&lt;&gt;CZ$2,"",INDEX(jugtdm!$A$4:$I$652,$CW55,6)),"")</f>
      </c>
      <c r="DB55" s="90">
        <f>_xlfn.IFERROR(IF(CZ55&lt;&gt;CZ$2,"",INDEX(jugtdm!$A$4:$I$652,$CW55,4)),"")</f>
      </c>
      <c r="DC55" s="101">
        <f>_xlfn.IFERROR(IF(CZ55&lt;&gt;CZ$2,"",INDEX(jugtdm!$A$4:$I$652,$CW55,9)),"")</f>
      </c>
    </row>
    <row r="56" spans="2:107" ht="18" customHeight="1" hidden="1">
      <c r="B56" s="80"/>
      <c r="C56" s="80"/>
      <c r="D56" s="80"/>
      <c r="E56" s="80"/>
      <c r="F56" s="80"/>
      <c r="G56" s="80"/>
      <c r="H56" s="80"/>
      <c r="I56" s="73">
        <f t="shared" si="21"/>
      </c>
      <c r="J56" s="73">
        <f t="shared" si="22"/>
      </c>
      <c r="K56" s="74">
        <f t="shared" si="23"/>
        <v>0</v>
      </c>
      <c r="L56" s="75">
        <f t="shared" si="23"/>
        <v>0</v>
      </c>
      <c r="M56" s="78">
        <f t="shared" si="23"/>
        <v>0</v>
      </c>
      <c r="N56" s="79">
        <f t="shared" si="23"/>
        <v>0</v>
      </c>
      <c r="O56" s="74">
        <f t="shared" si="23"/>
        <v>0</v>
      </c>
      <c r="P56" s="75">
        <f t="shared" si="23"/>
        <v>0</v>
      </c>
      <c r="Q56" s="74">
        <f t="shared" si="23"/>
        <v>0</v>
      </c>
      <c r="R56" s="75">
        <f t="shared" si="23"/>
        <v>0</v>
      </c>
      <c r="S56" s="74">
        <f t="shared" si="23"/>
        <v>0</v>
      </c>
      <c r="T56" s="75">
        <f t="shared" si="23"/>
        <v>0</v>
      </c>
      <c r="U56" s="75">
        <f t="shared" si="23"/>
      </c>
      <c r="V56" s="75">
        <f t="shared" si="23"/>
      </c>
      <c r="BK56" s="69">
        <f t="shared" si="0"/>
      </c>
      <c r="BL56" s="95">
        <f>_xlfn.IFERROR(IF(BN56&lt;&gt;$BN$2,"",INDEX(jugtdm!$A$4:$I$652,BK56,7)),"")</f>
      </c>
      <c r="BM56" s="89">
        <f>_xlfn.IFERROR(IF(BN56&lt;&gt;$BN$2,"",INDEX(jugtdm!$A$4:$I$652,BK56,5)),"")</f>
      </c>
      <c r="BN56" s="89">
        <f>_xlfn.IFERROR(IF(INDEX(jugtdm!$A$4:$I$652,BK56,8)&lt;&gt;$BN$2,"",INDEX(jugtdm!$A$4:$I$652,BK56,8)),"")</f>
      </c>
      <c r="BO56" s="90">
        <f>_xlfn.IFERROR(IF(BN56&lt;&gt;$BN$2,"",INDEX(jugtdm!$A$4:$I$652,BK56,6)),"")</f>
      </c>
      <c r="BP56" s="90">
        <f>_xlfn.IFERROR(IF(BN56&lt;&gt;$BN$2,"",INDEX(jugtdm!$A$4:$I$652,BK56,4)),"")</f>
      </c>
      <c r="BQ56" s="96">
        <f>_xlfn.IFERROR(IF(BN56&lt;&gt;$BN$2,"",INDEX(jugtdm!$A$4:$I$652,BK56,9)),"")</f>
      </c>
      <c r="BR56" s="17"/>
      <c r="BS56" s="17"/>
      <c r="BT56" s="17"/>
      <c r="BU56" s="17"/>
      <c r="BV56" s="17"/>
      <c r="BW56" s="17"/>
      <c r="BX56" s="17"/>
      <c r="BY56" s="17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69">
        <f t="shared" si="1"/>
      </c>
      <c r="CX56" s="95">
        <f>_xlfn.IFERROR(IF(CZ56&lt;&gt;CZ$2,"",INDEX(jugtdm!$A$4:$I$652,$CW56,7)),"")</f>
      </c>
      <c r="CY56" s="89">
        <f>_xlfn.IFERROR(IF(CZ56&lt;&gt;CZ$2,"",INDEX(jugtdm!$A$4:$I$652,$CW56,5)),"")</f>
      </c>
      <c r="CZ56" s="89">
        <f>_xlfn.IFERROR(IF(INDEX(jugtdm!$A$4:$I$652,$CW56,8)&lt;&gt;CZ$2,"",INDEX(jugtdm!$A$4:$I$652,$CW56,8)),"")</f>
      </c>
      <c r="DA56" s="90">
        <f>_xlfn.IFERROR(IF(CZ56&lt;&gt;CZ$2,"",INDEX(jugtdm!$A$4:$I$652,$CW56,6)),"")</f>
      </c>
      <c r="DB56" s="90">
        <f>_xlfn.IFERROR(IF(CZ56&lt;&gt;CZ$2,"",INDEX(jugtdm!$A$4:$I$652,$CW56,4)),"")</f>
      </c>
      <c r="DC56" s="101">
        <f>_xlfn.IFERROR(IF(CZ56&lt;&gt;CZ$2,"",INDEX(jugtdm!$A$4:$I$652,$CW56,9)),"")</f>
      </c>
    </row>
    <row r="57" spans="2:107" ht="18" customHeight="1" hidden="1">
      <c r="B57" s="80"/>
      <c r="C57" s="80"/>
      <c r="D57" s="80"/>
      <c r="E57" s="80"/>
      <c r="F57" s="80"/>
      <c r="G57" s="80"/>
      <c r="H57" s="80"/>
      <c r="I57" s="73">
        <f t="shared" si="21"/>
        <v>0</v>
      </c>
      <c r="J57" s="73">
        <f t="shared" si="22"/>
        <v>0</v>
      </c>
      <c r="K57" s="74">
        <f aca="true" t="shared" si="24" ref="K57:T57">AD18</f>
        <v>0</v>
      </c>
      <c r="L57" s="75">
        <f t="shared" si="24"/>
        <v>0</v>
      </c>
      <c r="M57" s="78">
        <f t="shared" si="24"/>
        <v>0</v>
      </c>
      <c r="N57" s="79">
        <f t="shared" si="24"/>
        <v>0</v>
      </c>
      <c r="O57" s="74">
        <f t="shared" si="24"/>
        <v>0</v>
      </c>
      <c r="P57" s="75">
        <f t="shared" si="24"/>
        <v>0</v>
      </c>
      <c r="Q57" s="74">
        <f t="shared" si="24"/>
        <v>0</v>
      </c>
      <c r="R57" s="75">
        <f t="shared" si="24"/>
        <v>0</v>
      </c>
      <c r="S57" s="74">
        <f t="shared" si="24"/>
        <v>0</v>
      </c>
      <c r="T57" s="75">
        <f t="shared" si="24"/>
        <v>0</v>
      </c>
      <c r="U57" s="75">
        <f>IF(BJ19&gt;0,AN18,"")</f>
      </c>
      <c r="V57" s="75">
        <f>IF(BJ19&gt;0,AO18,"")</f>
      </c>
      <c r="BK57" s="69">
        <f t="shared" si="0"/>
      </c>
      <c r="BL57" s="95">
        <f>_xlfn.IFERROR(IF(BN57&lt;&gt;$BN$2,"",INDEX(jugtdm!$A$4:$I$652,BK57,7)),"")</f>
      </c>
      <c r="BM57" s="89">
        <f>_xlfn.IFERROR(IF(BN57&lt;&gt;$BN$2,"",INDEX(jugtdm!$A$4:$I$652,BK57,5)),"")</f>
      </c>
      <c r="BN57" s="89">
        <f>_xlfn.IFERROR(IF(INDEX(jugtdm!$A$4:$I$652,BK57,8)&lt;&gt;$BN$2,"",INDEX(jugtdm!$A$4:$I$652,BK57,8)),"")</f>
      </c>
      <c r="BO57" s="90">
        <f>_xlfn.IFERROR(IF(BN57&lt;&gt;$BN$2,"",INDEX(jugtdm!$A$4:$I$652,BK57,6)),"")</f>
      </c>
      <c r="BP57" s="90">
        <f>_xlfn.IFERROR(IF(BN57&lt;&gt;$BN$2,"",INDEX(jugtdm!$A$4:$I$652,BK57,4)),"")</f>
      </c>
      <c r="BQ57" s="96">
        <f>_xlfn.IFERROR(IF(BN57&lt;&gt;$BN$2,"",INDEX(jugtdm!$A$4:$I$652,BK57,9)),"")</f>
      </c>
      <c r="BR57" s="17"/>
      <c r="BS57" s="17"/>
      <c r="BT57" s="17"/>
      <c r="BU57" s="17"/>
      <c r="BV57" s="17"/>
      <c r="BW57" s="17"/>
      <c r="BX57" s="17"/>
      <c r="BY57" s="17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69">
        <f t="shared" si="1"/>
      </c>
      <c r="CX57" s="95">
        <f>_xlfn.IFERROR(IF(CZ57&lt;&gt;CZ$2,"",INDEX(jugtdm!$A$4:$I$652,$CW57,7)),"")</f>
      </c>
      <c r="CY57" s="89">
        <f>_xlfn.IFERROR(IF(CZ57&lt;&gt;CZ$2,"",INDEX(jugtdm!$A$4:$I$652,$CW57,5)),"")</f>
      </c>
      <c r="CZ57" s="89">
        <f>_xlfn.IFERROR(IF(INDEX(jugtdm!$A$4:$I$652,$CW57,8)&lt;&gt;CZ$2,"",INDEX(jugtdm!$A$4:$I$652,$CW57,8)),"")</f>
      </c>
      <c r="DA57" s="90">
        <f>_xlfn.IFERROR(IF(CZ57&lt;&gt;CZ$2,"",INDEX(jugtdm!$A$4:$I$652,$CW57,6)),"")</f>
      </c>
      <c r="DB57" s="90">
        <f>_xlfn.IFERROR(IF(CZ57&lt;&gt;CZ$2,"",INDEX(jugtdm!$A$4:$I$652,$CW57,4)),"")</f>
      </c>
      <c r="DC57" s="101">
        <f>_xlfn.IFERROR(IF(CZ57&lt;&gt;CZ$2,"",INDEX(jugtdm!$A$4:$I$652,$CW57,9)),"")</f>
      </c>
    </row>
    <row r="58" spans="2:107" ht="18" customHeight="1" hidden="1">
      <c r="B58" s="80"/>
      <c r="C58" s="80"/>
      <c r="D58" s="80"/>
      <c r="E58" s="80"/>
      <c r="F58" s="80"/>
      <c r="G58" s="80"/>
      <c r="H58" s="80"/>
      <c r="I58" s="73">
        <f t="shared" si="21"/>
        <v>0</v>
      </c>
      <c r="J58" s="74">
        <f t="shared" si="22"/>
        <v>0</v>
      </c>
      <c r="K58" s="73">
        <f>IF(AN21+AO21=0,"",IF(AP21&gt;3,E10,IF(AQ21&gt;3,S10,"")))</f>
      </c>
      <c r="L58" s="81"/>
      <c r="M58" s="81"/>
      <c r="N58" s="81"/>
      <c r="O58" s="81"/>
      <c r="P58" s="81"/>
      <c r="Q58" s="81"/>
      <c r="R58" s="81"/>
      <c r="S58" s="81"/>
      <c r="T58" s="81"/>
      <c r="U58" s="73">
        <f>AP21</f>
        <v>0</v>
      </c>
      <c r="V58" s="73">
        <f>AQ21</f>
        <v>0</v>
      </c>
      <c r="BK58" s="69">
        <f t="shared" si="0"/>
      </c>
      <c r="BL58" s="95">
        <f>_xlfn.IFERROR(IF(BN58&lt;&gt;$BN$2,"",INDEX(jugtdm!$A$4:$I$652,BK58,7)),"")</f>
      </c>
      <c r="BM58" s="89">
        <f>_xlfn.IFERROR(IF(BN58&lt;&gt;$BN$2,"",INDEX(jugtdm!$A$4:$I$652,BK58,5)),"")</f>
      </c>
      <c r="BN58" s="89">
        <f>_xlfn.IFERROR(IF(INDEX(jugtdm!$A$4:$I$652,BK58,8)&lt;&gt;$BN$2,"",INDEX(jugtdm!$A$4:$I$652,BK58,8)),"")</f>
      </c>
      <c r="BO58" s="90">
        <f>_xlfn.IFERROR(IF(BN58&lt;&gt;$BN$2,"",INDEX(jugtdm!$A$4:$I$652,BK58,6)),"")</f>
      </c>
      <c r="BP58" s="90">
        <f>_xlfn.IFERROR(IF(BN58&lt;&gt;$BN$2,"",INDEX(jugtdm!$A$4:$I$652,BK58,4)),"")</f>
      </c>
      <c r="BQ58" s="96">
        <f>_xlfn.IFERROR(IF(BN58&lt;&gt;$BN$2,"",INDEX(jugtdm!$A$4:$I$652,BK58,9)),"")</f>
      </c>
      <c r="BR58" s="17"/>
      <c r="BS58" s="17"/>
      <c r="BT58" s="17"/>
      <c r="BU58" s="17"/>
      <c r="BV58" s="17"/>
      <c r="BW58" s="17"/>
      <c r="BX58" s="17"/>
      <c r="BY58" s="17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69">
        <f t="shared" si="1"/>
      </c>
      <c r="CX58" s="95">
        <f>_xlfn.IFERROR(IF(CZ58&lt;&gt;CZ$2,"",INDEX(jugtdm!$A$4:$I$652,$CW58,7)),"")</f>
      </c>
      <c r="CY58" s="89">
        <f>_xlfn.IFERROR(IF(CZ58&lt;&gt;CZ$2,"",INDEX(jugtdm!$A$4:$I$652,$CW58,5)),"")</f>
      </c>
      <c r="CZ58" s="89">
        <f>_xlfn.IFERROR(IF(INDEX(jugtdm!$A$4:$I$652,$CW58,8)&lt;&gt;CZ$2,"",INDEX(jugtdm!$A$4:$I$652,$CW58,8)),"")</f>
      </c>
      <c r="DA58" s="90">
        <f>_xlfn.IFERROR(IF(CZ58&lt;&gt;CZ$2,"",INDEX(jugtdm!$A$4:$I$652,$CW58,6)),"")</f>
      </c>
      <c r="DB58" s="90">
        <f>_xlfn.IFERROR(IF(CZ58&lt;&gt;CZ$2,"",INDEX(jugtdm!$A$4:$I$652,$CW58,4)),"")</f>
      </c>
      <c r="DC58" s="101">
        <f>_xlfn.IFERROR(IF(CZ58&lt;&gt;CZ$2,"",INDEX(jugtdm!$A$4:$I$652,$CW58,9)),"")</f>
      </c>
    </row>
    <row r="59" spans="63:107" ht="18" customHeight="1">
      <c r="BK59" s="69">
        <f t="shared" si="0"/>
      </c>
      <c r="BL59" s="95">
        <f>_xlfn.IFERROR(IF(BN59&lt;&gt;$BN$2,"",INDEX(jugtdm!$A$4:$I$652,BK59,7)),"")</f>
      </c>
      <c r="BM59" s="89">
        <f>_xlfn.IFERROR(IF(BN59&lt;&gt;$BN$2,"",INDEX(jugtdm!$A$4:$I$652,BK59,5)),"")</f>
      </c>
      <c r="BN59" s="89">
        <f>_xlfn.IFERROR(IF(INDEX(jugtdm!$A$4:$I$652,BK59,8)&lt;&gt;$BN$2,"",INDEX(jugtdm!$A$4:$I$652,BK59,8)),"")</f>
      </c>
      <c r="BO59" s="90">
        <f>_xlfn.IFERROR(IF(BN59&lt;&gt;$BN$2,"",INDEX(jugtdm!$A$4:$I$652,BK59,6)),"")</f>
      </c>
      <c r="BP59" s="90">
        <f>_xlfn.IFERROR(IF(BN59&lt;&gt;$BN$2,"",INDEX(jugtdm!$A$4:$I$652,BK59,4)),"")</f>
      </c>
      <c r="BQ59" s="96">
        <f>_xlfn.IFERROR(IF(BN59&lt;&gt;$BN$2,"",INDEX(jugtdm!$A$4:$I$652,BK59,9)),"")</f>
      </c>
      <c r="BR59" s="17"/>
      <c r="BS59" s="17"/>
      <c r="BT59" s="17"/>
      <c r="BU59" s="17"/>
      <c r="BV59" s="17"/>
      <c r="BW59" s="17"/>
      <c r="BX59" s="17"/>
      <c r="BY59" s="17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69">
        <f t="shared" si="1"/>
      </c>
      <c r="CX59" s="95">
        <f>_xlfn.IFERROR(IF(CZ59&lt;&gt;CZ$2,"",INDEX(jugtdm!$A$4:$I$652,$CW59,7)),"")</f>
      </c>
      <c r="CY59" s="89">
        <f>_xlfn.IFERROR(IF(CZ59&lt;&gt;CZ$2,"",INDEX(jugtdm!$A$4:$I$652,$CW59,5)),"")</f>
      </c>
      <c r="CZ59" s="89">
        <f>_xlfn.IFERROR(IF(INDEX(jugtdm!$A$4:$I$652,$CW59,8)&lt;&gt;CZ$2,"",INDEX(jugtdm!$A$4:$I$652,$CW59,8)),"")</f>
      </c>
      <c r="DA59" s="90">
        <f>_xlfn.IFERROR(IF(CZ59&lt;&gt;CZ$2,"",INDEX(jugtdm!$A$4:$I$652,$CW59,6)),"")</f>
      </c>
      <c r="DB59" s="90">
        <f>_xlfn.IFERROR(IF(CZ59&lt;&gt;CZ$2,"",INDEX(jugtdm!$A$4:$I$652,$CW59,4)),"")</f>
      </c>
      <c r="DC59" s="101">
        <f>_xlfn.IFERROR(IF(CZ59&lt;&gt;CZ$2,"",INDEX(jugtdm!$A$4:$I$652,$CW59,9)),"")</f>
      </c>
    </row>
    <row r="60" spans="63:107" ht="18" customHeight="1">
      <c r="BK60" s="69">
        <f t="shared" si="0"/>
      </c>
      <c r="BL60" s="95">
        <f>_xlfn.IFERROR(IF(BN60&lt;&gt;$BN$2,"",INDEX(jugtdm!$A$4:$I$652,BK60,7)),"")</f>
      </c>
      <c r="BM60" s="89">
        <f>_xlfn.IFERROR(IF(BN60&lt;&gt;$BN$2,"",INDEX(jugtdm!$A$4:$I$652,BK60,5)),"")</f>
      </c>
      <c r="BN60" s="89">
        <f>_xlfn.IFERROR(IF(INDEX(jugtdm!$A$4:$I$652,BK60,8)&lt;&gt;$BN$2,"",INDEX(jugtdm!$A$4:$I$652,BK60,8)),"")</f>
      </c>
      <c r="BO60" s="90">
        <f>_xlfn.IFERROR(IF(BN60&lt;&gt;$BN$2,"",INDEX(jugtdm!$A$4:$I$652,BK60,6)),"")</f>
      </c>
      <c r="BP60" s="90">
        <f>_xlfn.IFERROR(IF(BN60&lt;&gt;$BN$2,"",INDEX(jugtdm!$A$4:$I$652,BK60,4)),"")</f>
      </c>
      <c r="BQ60" s="96">
        <f>_xlfn.IFERROR(IF(BN60&lt;&gt;$BN$2,"",INDEX(jugtdm!$A$4:$I$652,BK60,9)),"")</f>
      </c>
      <c r="BR60" s="17"/>
      <c r="BS60" s="17"/>
      <c r="BT60" s="17"/>
      <c r="BU60" s="17"/>
      <c r="BV60" s="17"/>
      <c r="BW60" s="17"/>
      <c r="BX60" s="17"/>
      <c r="BY60" s="17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69">
        <f t="shared" si="1"/>
      </c>
      <c r="CX60" s="95">
        <f>_xlfn.IFERROR(IF(CZ60&lt;&gt;CZ$2,"",INDEX(jugtdm!$A$4:$I$652,$CW60,7)),"")</f>
      </c>
      <c r="CY60" s="89">
        <f>_xlfn.IFERROR(IF(CZ60&lt;&gt;CZ$2,"",INDEX(jugtdm!$A$4:$I$652,$CW60,5)),"")</f>
      </c>
      <c r="CZ60" s="89">
        <f>_xlfn.IFERROR(IF(INDEX(jugtdm!$A$4:$I$652,$CW60,8)&lt;&gt;CZ$2,"",INDEX(jugtdm!$A$4:$I$652,$CW60,8)),"")</f>
      </c>
      <c r="DA60" s="90">
        <f>_xlfn.IFERROR(IF(CZ60&lt;&gt;CZ$2,"",INDEX(jugtdm!$A$4:$I$652,$CW60,6)),"")</f>
      </c>
      <c r="DB60" s="90">
        <f>_xlfn.IFERROR(IF(CZ60&lt;&gt;CZ$2,"",INDEX(jugtdm!$A$4:$I$652,$CW60,4)),"")</f>
      </c>
      <c r="DC60" s="101">
        <f>_xlfn.IFERROR(IF(CZ60&lt;&gt;CZ$2,"",INDEX(jugtdm!$A$4:$I$652,$CW60,9)),"")</f>
      </c>
    </row>
    <row r="61" spans="63:107" ht="18" customHeight="1">
      <c r="BK61" s="69">
        <f t="shared" si="0"/>
      </c>
      <c r="BL61" s="95">
        <f>_xlfn.IFERROR(IF(BN61&lt;&gt;$BN$2,"",INDEX(jugtdm!$A$4:$I$652,BK61,7)),"")</f>
      </c>
      <c r="BM61" s="89">
        <f>_xlfn.IFERROR(IF(BN61&lt;&gt;$BN$2,"",INDEX(jugtdm!$A$4:$I$652,BK61,5)),"")</f>
      </c>
      <c r="BN61" s="89">
        <f>_xlfn.IFERROR(IF(INDEX(jugtdm!$A$4:$I$652,BK61,8)&lt;&gt;$BN$2,"",INDEX(jugtdm!$A$4:$I$652,BK61,8)),"")</f>
      </c>
      <c r="BO61" s="90">
        <f>_xlfn.IFERROR(IF(BN61&lt;&gt;$BN$2,"",INDEX(jugtdm!$A$4:$I$652,BK61,6)),"")</f>
      </c>
      <c r="BP61" s="90">
        <f>_xlfn.IFERROR(IF(BN61&lt;&gt;$BN$2,"",INDEX(jugtdm!$A$4:$I$652,BK61,4)),"")</f>
      </c>
      <c r="BQ61" s="96">
        <f>_xlfn.IFERROR(IF(BN61&lt;&gt;$BN$2,"",INDEX(jugtdm!$A$4:$I$652,BK61,9)),"")</f>
      </c>
      <c r="BR61" s="17"/>
      <c r="BS61" s="17"/>
      <c r="BT61" s="17"/>
      <c r="BU61" s="17"/>
      <c r="BV61" s="17"/>
      <c r="BW61" s="17"/>
      <c r="BX61" s="17"/>
      <c r="BY61" s="17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69">
        <f t="shared" si="1"/>
      </c>
      <c r="CX61" s="95">
        <f>_xlfn.IFERROR(IF(CZ61&lt;&gt;CZ$2,"",INDEX(jugtdm!$A$4:$I$652,$CW61,7)),"")</f>
      </c>
      <c r="CY61" s="89">
        <f>_xlfn.IFERROR(IF(CZ61&lt;&gt;CZ$2,"",INDEX(jugtdm!$A$4:$I$652,$CW61,5)),"")</f>
      </c>
      <c r="CZ61" s="89">
        <f>_xlfn.IFERROR(IF(INDEX(jugtdm!$A$4:$I$652,$CW61,8)&lt;&gt;CZ$2,"",INDEX(jugtdm!$A$4:$I$652,$CW61,8)),"")</f>
      </c>
      <c r="DA61" s="90">
        <f>_xlfn.IFERROR(IF(CZ61&lt;&gt;CZ$2,"",INDEX(jugtdm!$A$4:$I$652,$CW61,6)),"")</f>
      </c>
      <c r="DB61" s="90">
        <f>_xlfn.IFERROR(IF(CZ61&lt;&gt;CZ$2,"",INDEX(jugtdm!$A$4:$I$652,$CW61,4)),"")</f>
      </c>
      <c r="DC61" s="101">
        <f>_xlfn.IFERROR(IF(CZ61&lt;&gt;CZ$2,"",INDEX(jugtdm!$A$4:$I$652,$CW61,9)),"")</f>
      </c>
    </row>
    <row r="62" spans="63:107" ht="18" customHeight="1">
      <c r="BK62" s="69">
        <f t="shared" si="0"/>
      </c>
      <c r="BL62" s="95">
        <f>_xlfn.IFERROR(IF(BN62&lt;&gt;$BN$2,"",INDEX(jugtdm!$A$4:$I$652,BK62,7)),"")</f>
      </c>
      <c r="BM62" s="89">
        <f>_xlfn.IFERROR(IF(BN62&lt;&gt;$BN$2,"",INDEX(jugtdm!$A$4:$I$652,BK62,5)),"")</f>
      </c>
      <c r="BN62" s="89">
        <f>_xlfn.IFERROR(IF(INDEX(jugtdm!$A$4:$I$652,BK62,8)&lt;&gt;$BN$2,"",INDEX(jugtdm!$A$4:$I$652,BK62,8)),"")</f>
      </c>
      <c r="BO62" s="90">
        <f>_xlfn.IFERROR(IF(BN62&lt;&gt;$BN$2,"",INDEX(jugtdm!$A$4:$I$652,BK62,6)),"")</f>
      </c>
      <c r="BP62" s="90">
        <f>_xlfn.IFERROR(IF(BN62&lt;&gt;$BN$2,"",INDEX(jugtdm!$A$4:$I$652,BK62,4)),"")</f>
      </c>
      <c r="BQ62" s="96">
        <f>_xlfn.IFERROR(IF(BN62&lt;&gt;$BN$2,"",INDEX(jugtdm!$A$4:$I$652,BK62,9)),"")</f>
      </c>
      <c r="BR62" s="17"/>
      <c r="BS62" s="17"/>
      <c r="BT62" s="17"/>
      <c r="BU62" s="17"/>
      <c r="BV62" s="17"/>
      <c r="BW62" s="17"/>
      <c r="BX62" s="17"/>
      <c r="BY62" s="17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69">
        <f t="shared" si="1"/>
      </c>
      <c r="CX62" s="95">
        <f>_xlfn.IFERROR(IF(CZ62&lt;&gt;CZ$2,"",INDEX(jugtdm!$A$4:$I$652,$CW62,7)),"")</f>
      </c>
      <c r="CY62" s="89">
        <f>_xlfn.IFERROR(IF(CZ62&lt;&gt;CZ$2,"",INDEX(jugtdm!$A$4:$I$652,$CW62,5)),"")</f>
      </c>
      <c r="CZ62" s="89">
        <f>_xlfn.IFERROR(IF(INDEX(jugtdm!$A$4:$I$652,$CW62,8)&lt;&gt;CZ$2,"",INDEX(jugtdm!$A$4:$I$652,$CW62,8)),"")</f>
      </c>
      <c r="DA62" s="90">
        <f>_xlfn.IFERROR(IF(CZ62&lt;&gt;CZ$2,"",INDEX(jugtdm!$A$4:$I$652,$CW62,6)),"")</f>
      </c>
      <c r="DB62" s="90">
        <f>_xlfn.IFERROR(IF(CZ62&lt;&gt;CZ$2,"",INDEX(jugtdm!$A$4:$I$652,$CW62,4)),"")</f>
      </c>
      <c r="DC62" s="101">
        <f>_xlfn.IFERROR(IF(CZ62&lt;&gt;CZ$2,"",INDEX(jugtdm!$A$4:$I$652,$CW62,9)),"")</f>
      </c>
    </row>
    <row r="63" spans="63:107" ht="18" customHeight="1" thickBot="1">
      <c r="BK63" s="69">
        <f t="shared" si="0"/>
      </c>
      <c r="BL63" s="97">
        <f>_xlfn.IFERROR(IF(BN63&lt;&gt;$BN$2,"",INDEX(jugtdm!$A$4:$I$652,BK63,7)),"")</f>
      </c>
      <c r="BM63" s="98">
        <f>_xlfn.IFERROR(IF(BN63&lt;&gt;$BN$2,"",INDEX(jugtdm!$A$4:$I$652,BK63,5)),"")</f>
      </c>
      <c r="BN63" s="98">
        <f>_xlfn.IFERROR(IF(INDEX(jugtdm!$A$4:$I$652,BK63,8)&lt;&gt;$BN$2,"",INDEX(jugtdm!$A$4:$I$652,BK63,8)),"")</f>
      </c>
      <c r="BO63" s="99">
        <f>_xlfn.IFERROR(IF(BN63&lt;&gt;$BN$2,"",INDEX(jugtdm!$A$4:$I$652,BK63,6)),"")</f>
      </c>
      <c r="BP63" s="99">
        <f>_xlfn.IFERROR(IF(BN63&lt;&gt;$BN$2,"",INDEX(jugtdm!$A$4:$I$652,BK63,4)),"")</f>
      </c>
      <c r="BQ63" s="100">
        <f>_xlfn.IFERROR(IF(BN63&lt;&gt;$BN$2,"",INDEX(jugtdm!$A$4:$I$652,BK63,9)),"")</f>
      </c>
      <c r="BR63" s="17"/>
      <c r="BS63" s="17"/>
      <c r="BT63" s="17"/>
      <c r="BU63" s="17"/>
      <c r="BV63" s="17"/>
      <c r="BW63" s="17"/>
      <c r="BX63" s="17"/>
      <c r="BY63" s="17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69">
        <f t="shared" si="1"/>
      </c>
      <c r="CX63" s="97">
        <f>_xlfn.IFERROR(IF(CZ63&lt;&gt;CZ$2,"",INDEX(jugtdm!$A$4:$I$652,$CW63,7)),"")</f>
      </c>
      <c r="CY63" s="98">
        <f>_xlfn.IFERROR(IF(CZ63&lt;&gt;CZ$2,"",INDEX(jugtdm!$A$4:$I$652,$CW63,5)),"")</f>
      </c>
      <c r="CZ63" s="89">
        <f>_xlfn.IFERROR(IF(INDEX(jugtdm!$A$4:$I$652,$CW63,8)&lt;&gt;CZ$2,"",INDEX(jugtdm!$A$4:$I$652,$CW63,8)),"")</f>
      </c>
      <c r="DA63" s="99">
        <f>_xlfn.IFERROR(IF(CZ63&lt;&gt;CZ$2,"",INDEX(jugtdm!$A$4:$I$652,$CW63,6)),"")</f>
      </c>
      <c r="DB63" s="99">
        <f>_xlfn.IFERROR(IF(CZ63&lt;&gt;CZ$2,"",INDEX(jugtdm!$A$4:$I$652,$CW63,4)),"")</f>
      </c>
      <c r="DC63" s="102">
        <f>_xlfn.IFERROR(IF(CZ63&lt;&gt;CZ$2,"",INDEX(jugtdm!$A$4:$I$652,$CW63,9)),"")</f>
      </c>
    </row>
    <row r="64" spans="64:107" ht="18" customHeight="1">
      <c r="BL64" s="45" t="s">
        <v>42</v>
      </c>
      <c r="BM64" s="44"/>
      <c r="BN64" s="44"/>
      <c r="BO64" s="44"/>
      <c r="BP64" s="46"/>
      <c r="BQ64" s="46"/>
      <c r="BR64" s="44"/>
      <c r="BS64" s="44"/>
      <c r="BT64" s="44"/>
      <c r="BU64" s="44"/>
      <c r="BV64" s="44"/>
      <c r="BW64" s="44"/>
      <c r="BX64" s="44"/>
      <c r="BY64" s="44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6"/>
      <c r="CX64" s="45"/>
      <c r="CY64" s="44"/>
      <c r="CZ64" s="44"/>
      <c r="DA64" s="44"/>
      <c r="DB64" s="46"/>
      <c r="DC64" s="46"/>
    </row>
    <row r="65" spans="64:107" ht="18" customHeight="1">
      <c r="BL65" s="45" t="s">
        <v>67</v>
      </c>
      <c r="BM65" s="44"/>
      <c r="BN65" s="44"/>
      <c r="BO65" s="44"/>
      <c r="BP65" s="46"/>
      <c r="BQ65" s="46"/>
      <c r="BR65" s="44"/>
      <c r="BS65" s="44"/>
      <c r="BT65" s="44"/>
      <c r="BU65" s="44"/>
      <c r="BV65" s="44"/>
      <c r="BW65" s="44"/>
      <c r="BX65" s="44"/>
      <c r="BY65" s="44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6"/>
      <c r="CX65" s="45"/>
      <c r="CY65" s="44"/>
      <c r="CZ65" s="44"/>
      <c r="DA65" s="44"/>
      <c r="DB65" s="46"/>
      <c r="DC65" s="46"/>
    </row>
  </sheetData>
  <sheetProtection selectLockedCells="1"/>
  <mergeCells count="115">
    <mergeCell ref="B18:B19"/>
    <mergeCell ref="C18:D18"/>
    <mergeCell ref="E18:L18"/>
    <mergeCell ref="C19:D19"/>
    <mergeCell ref="E19:L19"/>
    <mergeCell ref="S11:Z11"/>
    <mergeCell ref="Q19:R19"/>
    <mergeCell ref="Q18:R18"/>
    <mergeCell ref="S18:Z18"/>
    <mergeCell ref="P18:P19"/>
    <mergeCell ref="E17:L17"/>
    <mergeCell ref="C17:D17"/>
    <mergeCell ref="Y4:AB4"/>
    <mergeCell ref="Y5:AB5"/>
    <mergeCell ref="L4:O5"/>
    <mergeCell ref="H4:K5"/>
    <mergeCell ref="W4:X4"/>
    <mergeCell ref="C14:D14"/>
    <mergeCell ref="E14:L14"/>
    <mergeCell ref="P4:R5"/>
    <mergeCell ref="S4:U5"/>
    <mergeCell ref="M17:O17"/>
    <mergeCell ref="AC4:AE4"/>
    <mergeCell ref="AJ26:AQ26"/>
    <mergeCell ref="AE26:AI26"/>
    <mergeCell ref="AE18:AE19"/>
    <mergeCell ref="AF18:AF19"/>
    <mergeCell ref="AC5:AE5"/>
    <mergeCell ref="AA11:AC11"/>
    <mergeCell ref="M19:O19"/>
    <mergeCell ref="S19:Z19"/>
    <mergeCell ref="AA19:AC19"/>
    <mergeCell ref="AN22:AQ22"/>
    <mergeCell ref="AL18:AL19"/>
    <mergeCell ref="AM18:AM19"/>
    <mergeCell ref="AN18:AN19"/>
    <mergeCell ref="AK18:AK19"/>
    <mergeCell ref="AO18:AO19"/>
    <mergeCell ref="AA18:AC18"/>
    <mergeCell ref="AD21:AM21"/>
    <mergeCell ref="AQ18:AQ19"/>
    <mergeCell ref="AJ18:AJ19"/>
    <mergeCell ref="AH18:AH19"/>
    <mergeCell ref="AI18:AI19"/>
    <mergeCell ref="AG18:AG19"/>
    <mergeCell ref="AD18:AD19"/>
    <mergeCell ref="AP18:AP19"/>
    <mergeCell ref="M18:O18"/>
    <mergeCell ref="AP11:AQ11"/>
    <mergeCell ref="S13:Z13"/>
    <mergeCell ref="AH11:AI11"/>
    <mergeCell ref="AA12:AC12"/>
    <mergeCell ref="AJ11:AK11"/>
    <mergeCell ref="AD11:AE11"/>
    <mergeCell ref="AF11:AG11"/>
    <mergeCell ref="AN11:AO11"/>
    <mergeCell ref="Q12:R12"/>
    <mergeCell ref="AE24:AQ25"/>
    <mergeCell ref="B10:D10"/>
    <mergeCell ref="P10:R10"/>
    <mergeCell ref="E11:L11"/>
    <mergeCell ref="C11:D11"/>
    <mergeCell ref="M11:O11"/>
    <mergeCell ref="G10:O10"/>
    <mergeCell ref="Q13:R13"/>
    <mergeCell ref="M13:O13"/>
    <mergeCell ref="E13:L13"/>
    <mergeCell ref="M14:O14"/>
    <mergeCell ref="M15:O15"/>
    <mergeCell ref="E21:L21"/>
    <mergeCell ref="M21:O21"/>
    <mergeCell ref="AL11:AM11"/>
    <mergeCell ref="C13:D13"/>
    <mergeCell ref="AA13:AC13"/>
    <mergeCell ref="C12:D12"/>
    <mergeCell ref="Q14:R14"/>
    <mergeCell ref="E12:L12"/>
    <mergeCell ref="Q17:R17"/>
    <mergeCell ref="S17:Z17"/>
    <mergeCell ref="AA17:AC17"/>
    <mergeCell ref="Q16:R16"/>
    <mergeCell ref="C21:D21"/>
    <mergeCell ref="S10:T10"/>
    <mergeCell ref="C15:D15"/>
    <mergeCell ref="U10:AC10"/>
    <mergeCell ref="M12:O12"/>
    <mergeCell ref="S14:Z14"/>
    <mergeCell ref="C22:D22"/>
    <mergeCell ref="E22:L22"/>
    <mergeCell ref="M22:O22"/>
    <mergeCell ref="Q21:R21"/>
    <mergeCell ref="S21:Z21"/>
    <mergeCell ref="AA21:AC21"/>
    <mergeCell ref="Q22:R22"/>
    <mergeCell ref="S22:Z22"/>
    <mergeCell ref="S16:Z16"/>
    <mergeCell ref="S15:Z15"/>
    <mergeCell ref="E15:L15"/>
    <mergeCell ref="Q15:R15"/>
    <mergeCell ref="AF4:AG4"/>
    <mergeCell ref="AF5:AG5"/>
    <mergeCell ref="Q11:R11"/>
    <mergeCell ref="E10:F10"/>
    <mergeCell ref="AA15:AC15"/>
    <mergeCell ref="S12:Z12"/>
    <mergeCell ref="W5:X5"/>
    <mergeCell ref="D4:G5"/>
    <mergeCell ref="B4:C5"/>
    <mergeCell ref="B7:K8"/>
    <mergeCell ref="AA22:AC22"/>
    <mergeCell ref="AA14:AC14"/>
    <mergeCell ref="AA16:AC16"/>
    <mergeCell ref="C16:D16"/>
    <mergeCell ref="E16:L16"/>
    <mergeCell ref="M16:O16"/>
  </mergeCells>
  <conditionalFormatting sqref="E12">
    <cfRule type="cellIs" priority="118" dxfId="34" operator="equal" stopIfTrue="1">
      <formula>"DISTRIBUIR LLETRES"</formula>
    </cfRule>
  </conditionalFormatting>
  <conditionalFormatting sqref="S12">
    <cfRule type="cellIs" priority="92" dxfId="34" operator="equal" stopIfTrue="1">
      <formula>"DISTRIBUIR LLETRES"</formula>
    </cfRule>
  </conditionalFormatting>
  <conditionalFormatting sqref="M18:O19">
    <cfRule type="cellIs" priority="74" dxfId="9" operator="equal" stopIfTrue="1">
      <formula>"SIN LIC"</formula>
    </cfRule>
    <cfRule type="cellIs" priority="75" dxfId="9" operator="equal" stopIfTrue="1">
      <formula>"CAT1"</formula>
    </cfRule>
    <cfRule type="cellIs" priority="76" dxfId="9" operator="equal" stopIfTrue="1">
      <formula>"CAT2"</formula>
    </cfRule>
  </conditionalFormatting>
  <conditionalFormatting sqref="M21:O22">
    <cfRule type="cellIs" priority="68" dxfId="9" operator="equal" stopIfTrue="1">
      <formula>"SIN LIC"</formula>
    </cfRule>
    <cfRule type="cellIs" priority="69" dxfId="9" operator="equal" stopIfTrue="1">
      <formula>"CAT1"</formula>
    </cfRule>
    <cfRule type="cellIs" priority="70" dxfId="9" operator="equal" stopIfTrue="1">
      <formula>"CAT2"</formula>
    </cfRule>
  </conditionalFormatting>
  <conditionalFormatting sqref="AN21">
    <cfRule type="expression" priority="41" dxfId="24" stopIfTrue="1">
      <formula>$AN$21+$AO$21=0</formula>
    </cfRule>
  </conditionalFormatting>
  <conditionalFormatting sqref="AO21">
    <cfRule type="expression" priority="40" dxfId="24" stopIfTrue="1">
      <formula>$AN$21+$AO$21=0</formula>
    </cfRule>
  </conditionalFormatting>
  <conditionalFormatting sqref="AP21">
    <cfRule type="expression" priority="39" dxfId="24" stopIfTrue="1">
      <formula>$AP$21+$AQ$21=0</formula>
    </cfRule>
  </conditionalFormatting>
  <conditionalFormatting sqref="AQ21">
    <cfRule type="expression" priority="38" dxfId="24" stopIfTrue="1">
      <formula>$AP$21+$AQ$21=0</formula>
    </cfRule>
  </conditionalFormatting>
  <conditionalFormatting sqref="AN22:AQ22">
    <cfRule type="expression" priority="37" dxfId="22" stopIfTrue="1">
      <formula>$AN$21+$AO$21=0</formula>
    </cfRule>
  </conditionalFormatting>
  <conditionalFormatting sqref="AM22">
    <cfRule type="expression" priority="36" dxfId="22" stopIfTrue="1">
      <formula>$AN$21+$AO$21=0</formula>
    </cfRule>
  </conditionalFormatting>
  <conditionalFormatting sqref="M12:O12">
    <cfRule type="expression" priority="34" dxfId="0">
      <formula>$M$12&lt;&gt;$BN$2</formula>
    </cfRule>
  </conditionalFormatting>
  <conditionalFormatting sqref="M13:O13">
    <cfRule type="expression" priority="33" dxfId="0">
      <formula>$M$13&lt;&gt;$BN$2</formula>
    </cfRule>
  </conditionalFormatting>
  <conditionalFormatting sqref="M14:O14">
    <cfRule type="expression" priority="32" dxfId="0">
      <formula>$M$14&lt;&gt;$BN$2</formula>
    </cfRule>
  </conditionalFormatting>
  <conditionalFormatting sqref="M18:O18 AA18:AC18">
    <cfRule type="expression" priority="31" dxfId="0">
      <formula>$M$18&lt;&gt;$BN$2</formula>
    </cfRule>
  </conditionalFormatting>
  <conditionalFormatting sqref="M19:O19 AA19:AC19">
    <cfRule type="expression" priority="30" dxfId="0">
      <formula>$M$19&lt;&gt;$BN$2</formula>
    </cfRule>
  </conditionalFormatting>
  <conditionalFormatting sqref="M21:O21 AA21:AC21">
    <cfRule type="expression" priority="29" dxfId="0">
      <formula>$M$21&lt;&gt;$BN$2</formula>
    </cfRule>
  </conditionalFormatting>
  <conditionalFormatting sqref="M22:O22 AA22:AC22">
    <cfRule type="expression" priority="27" dxfId="0">
      <formula>$M$22&lt;&gt;$BN$2</formula>
    </cfRule>
  </conditionalFormatting>
  <conditionalFormatting sqref="AA18:AC19">
    <cfRule type="cellIs" priority="21" dxfId="9" operator="equal" stopIfTrue="1">
      <formula>"SIN LIC"</formula>
    </cfRule>
    <cfRule type="cellIs" priority="22" dxfId="9" operator="equal" stopIfTrue="1">
      <formula>"CAT1"</formula>
    </cfRule>
    <cfRule type="cellIs" priority="23" dxfId="9" operator="equal" stopIfTrue="1">
      <formula>"CAT2"</formula>
    </cfRule>
  </conditionalFormatting>
  <conditionalFormatting sqref="AA21:AC22">
    <cfRule type="cellIs" priority="18" dxfId="9" operator="equal" stopIfTrue="1">
      <formula>"SIN LIC"</formula>
    </cfRule>
    <cfRule type="cellIs" priority="19" dxfId="9" operator="equal" stopIfTrue="1">
      <formula>"CAT1"</formula>
    </cfRule>
    <cfRule type="cellIs" priority="20" dxfId="9" operator="equal" stopIfTrue="1">
      <formula>"CAT2"</formula>
    </cfRule>
  </conditionalFormatting>
  <conditionalFormatting sqref="M15:O15">
    <cfRule type="expression" priority="10" dxfId="0">
      <formula>$M$15&lt;&gt;$BN$2</formula>
    </cfRule>
  </conditionalFormatting>
  <conditionalFormatting sqref="M16:O16">
    <cfRule type="expression" priority="9" dxfId="0">
      <formula>$M$16&lt;&gt;$BN$2</formula>
    </cfRule>
  </conditionalFormatting>
  <conditionalFormatting sqref="M17:O17">
    <cfRule type="expression" priority="8" dxfId="0">
      <formula>$M$17&lt;&gt;$BN$2</formula>
    </cfRule>
  </conditionalFormatting>
  <conditionalFormatting sqref="AA12:AC12">
    <cfRule type="expression" priority="119" dxfId="0">
      <formula>$AA12&lt;&gt;$CZ$2</formula>
    </cfRule>
  </conditionalFormatting>
  <conditionalFormatting sqref="AA13:AC13">
    <cfRule type="expression" priority="120" dxfId="0">
      <formula>$AA$13&lt;&gt;$CZ$2</formula>
    </cfRule>
  </conditionalFormatting>
  <conditionalFormatting sqref="AA14:AC14">
    <cfRule type="expression" priority="121" dxfId="0">
      <formula>$AA$14&lt;&gt;$CZ$2</formula>
    </cfRule>
  </conditionalFormatting>
  <conditionalFormatting sqref="AA15:AC15">
    <cfRule type="expression" priority="122" dxfId="0">
      <formula>$AA$15&lt;&gt;$CZ$2</formula>
    </cfRule>
  </conditionalFormatting>
  <conditionalFormatting sqref="AA16:AC16">
    <cfRule type="expression" priority="123" dxfId="0">
      <formula>$AA$16&lt;&gt;$CZ$3</formula>
    </cfRule>
  </conditionalFormatting>
  <conditionalFormatting sqref="AA17:AC17">
    <cfRule type="expression" priority="124" dxfId="0">
      <formula>$AA$17&lt;&gt;$CZ$2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T68"/>
  <sheetViews>
    <sheetView tabSelected="1" showOutlineSymbols="0" zoomScalePageLayoutView="0" workbookViewId="0" topLeftCell="B1">
      <selection activeCell="Q3" sqref="Q3:Q4"/>
    </sheetView>
  </sheetViews>
  <sheetFormatPr defaultColWidth="11.57421875" defaultRowHeight="12.75" outlineLevelCol="1"/>
  <cols>
    <col min="1" max="1" width="5.421875" style="125" hidden="1" customWidth="1" outlineLevel="1" collapsed="1"/>
    <col min="2" max="2" width="8.8515625" style="131" customWidth="1" collapsed="1"/>
    <col min="3" max="3" width="20.00390625" style="131" customWidth="1"/>
    <col min="4" max="4" width="11.140625" style="155" customWidth="1"/>
    <col min="5" max="5" width="8.28125" style="131" customWidth="1"/>
    <col min="6" max="7" width="6.7109375" style="155" customWidth="1"/>
    <col min="8" max="8" width="2.421875" style="130" customWidth="1"/>
    <col min="9" max="9" width="7.00390625" style="130" hidden="1" customWidth="1"/>
    <col min="10" max="10" width="8.8515625" style="130" customWidth="1"/>
    <col min="11" max="11" width="20.00390625" style="130" customWidth="1"/>
    <col min="12" max="12" width="11.140625" style="130" customWidth="1"/>
    <col min="13" max="13" width="8.28125" style="130" customWidth="1"/>
    <col min="14" max="15" width="6.7109375" style="130" customWidth="1"/>
    <col min="16" max="16" width="5.421875" style="157" customWidth="1"/>
    <col min="17" max="17" width="32.7109375" style="130" customWidth="1"/>
    <col min="18" max="16384" width="11.57421875" style="130" customWidth="1"/>
  </cols>
  <sheetData>
    <row r="1" spans="2:20" ht="12.75">
      <c r="B1" s="126" t="s">
        <v>43</v>
      </c>
      <c r="C1" s="127"/>
      <c r="D1" s="128"/>
      <c r="E1" s="127"/>
      <c r="F1" s="127"/>
      <c r="G1" s="127"/>
      <c r="H1" s="127"/>
      <c r="I1" s="127"/>
      <c r="J1" s="127"/>
      <c r="K1" s="127"/>
      <c r="L1" s="127"/>
      <c r="M1" s="127"/>
      <c r="N1" s="129" t="s">
        <v>498</v>
      </c>
      <c r="O1" s="162" t="s">
        <v>831</v>
      </c>
      <c r="T1" s="163" t="s">
        <v>832</v>
      </c>
    </row>
    <row r="2" spans="3:17" ht="13.5" thickBot="1">
      <c r="C2" s="132" t="s">
        <v>42</v>
      </c>
      <c r="D2" s="133"/>
      <c r="E2" s="134"/>
      <c r="F2" s="134"/>
      <c r="G2" s="134"/>
      <c r="H2" s="134"/>
      <c r="I2" s="134"/>
      <c r="J2" s="134"/>
      <c r="K2" s="134"/>
      <c r="Q2" s="159" t="s">
        <v>801</v>
      </c>
    </row>
    <row r="3" spans="3:17" ht="13.5" thickBot="1">
      <c r="C3" s="135" t="s">
        <v>67</v>
      </c>
      <c r="D3" s="136"/>
      <c r="E3" s="137"/>
      <c r="F3" s="137"/>
      <c r="G3" s="137"/>
      <c r="H3" s="137"/>
      <c r="I3" s="137"/>
      <c r="J3" s="137"/>
      <c r="K3" s="137"/>
      <c r="L3" s="125"/>
      <c r="M3" s="125"/>
      <c r="N3" s="125"/>
      <c r="Q3" s="258"/>
    </row>
    <row r="4" spans="1:17" s="131" customFormat="1" ht="17.25" customHeight="1" thickBot="1">
      <c r="A4" s="138"/>
      <c r="B4" s="160">
        <f>IF(Q3="","",Q3)</f>
      </c>
      <c r="C4" s="139">
        <f>_xlfn.IFERROR(VLOOKUP(D4,CLUBS,2,0),"")</f>
      </c>
      <c r="D4" s="140">
        <f>_xlfn.IFERROR(VLOOKUP(Q3,equips2,2,0),"")</f>
      </c>
      <c r="E4" s="141"/>
      <c r="F4" s="142"/>
      <c r="G4" s="142"/>
      <c r="P4" s="155"/>
      <c r="Q4" s="259"/>
    </row>
    <row r="5" spans="1:17" ht="12.75">
      <c r="A5" s="138">
        <f>_xlfn.IFERROR(MATCH(Q3*1,jugtdm!C4:C900,0),"")</f>
      </c>
      <c r="B5" s="147">
        <f>_xlfn.IFERROR(IF(D5&lt;&gt;$C$4,"",INDEX(jugtdm!$A$4:$I$900,A5,7)),"")</f>
      </c>
      <c r="C5" s="144">
        <f>_xlfn.IFERROR(IF(D5&lt;&gt;$C$4,"",INDEX(jugtdm!$A$4:$I$900,A5,5)),"")</f>
      </c>
      <c r="D5" s="145">
        <f>_xlfn.IFERROR(IF(INDEX(jugtdm!$A$4:$I$900,A5,8)&lt;&gt;$C$4,"",INDEX(jugtdm!$A$4:$I$900,A5,8)),"")</f>
      </c>
      <c r="E5" s="145">
        <f>_xlfn.IFERROR(IF(D5&lt;&gt;$C$4,"",INDEX(jugtdm!$A$4:$I$900,A5,6)),"")</f>
      </c>
      <c r="F5" s="145">
        <f>_xlfn.IFERROR(IF(D5&lt;&gt;$C$4,"",INDEX(jugtdm!$A$4:$I$900,A5,4)),"")</f>
      </c>
      <c r="G5" s="146">
        <f>_xlfn.IFERROR(IF(D5&lt;&gt;$C$4,"",INDEX(jugtdm!$A$4:$I$900,A5,9)),"")</f>
      </c>
      <c r="H5" s="131"/>
      <c r="I5" s="138">
        <f>_xlfn.IFERROR(A34+1,"")</f>
      </c>
      <c r="J5" s="143">
        <f>_xlfn.IFERROR(IF(L5&lt;&gt;$C$4,"",INDEX(jugtdm!$A$4:$I$900,I5,7)),"")</f>
      </c>
      <c r="K5" s="144">
        <f>_xlfn.IFERROR(IF(L5&lt;&gt;$C$4,"",INDEX(jugtdm!$A$4:$I$900,I5,5)),"")</f>
      </c>
      <c r="L5" s="145">
        <f>_xlfn.IFERROR(IF(INDEX(jugtdm!$A$4:$I$900,I5,8)&lt;&gt;$C$4,"",INDEX(jugtdm!$A$4:$I$900,I5,8)),"")</f>
      </c>
      <c r="M5" s="145">
        <f>_xlfn.IFERROR(IF(L5&lt;&gt;$C$4,"",INDEX(jugtdm!$A$4:$I$900,I5,6)),"")</f>
      </c>
      <c r="N5" s="145">
        <f>_xlfn.IFERROR(IF(L5&lt;&gt;$C$4,"",INDEX(jugtdm!$A$4:$I$900,I5,4)),"")</f>
      </c>
      <c r="O5" s="146">
        <f>_xlfn.IFERROR(IF(L5&lt;&gt;$C$4,"",INDEX(jugtdm!$A$4:$I$900,I5,9)),"")</f>
      </c>
      <c r="P5" s="157">
        <v>101</v>
      </c>
      <c r="Q5" s="130" t="s">
        <v>470</v>
      </c>
    </row>
    <row r="6" spans="1:17" ht="12.75">
      <c r="A6" s="138">
        <f aca="true" t="shared" si="0" ref="A6:A34">_xlfn.IFERROR(A5+1,"")</f>
      </c>
      <c r="B6" s="147">
        <f>_xlfn.IFERROR(IF(D6&lt;&gt;$C$4,"",INDEX(jugtdm!$A$4:$I$900,A6,7)),"")</f>
      </c>
      <c r="C6" s="148">
        <f>_xlfn.IFERROR(IF(D6&lt;&gt;$C$4,"",INDEX(jugtdm!$A$4:$I$900,A6,5)),"")</f>
      </c>
      <c r="D6" s="149">
        <f>_xlfn.IFERROR(IF(INDEX(jugtdm!$A$4:$I$900,A6,8)&lt;&gt;$C$4,"",INDEX(jugtdm!$A$4:$I$900,A6,8)),"")</f>
      </c>
      <c r="E6" s="149">
        <f>_xlfn.IFERROR(IF(D6&lt;&gt;$C$4,"",INDEX(jugtdm!$A$4:$I$900,A6,6)),"")</f>
      </c>
      <c r="F6" s="149">
        <f>_xlfn.IFERROR(IF(D6&lt;&gt;$C$4,"",INDEX(jugtdm!$A$4:$I$900,A6,4)),"")</f>
      </c>
      <c r="G6" s="150">
        <f>_xlfn.IFERROR(IF(D6&lt;&gt;$C$4,"",INDEX(jugtdm!$A$4:$I$900,A6,9)),"")</f>
      </c>
      <c r="H6" s="131"/>
      <c r="I6" s="138">
        <f aca="true" t="shared" si="1" ref="I6:I34">_xlfn.IFERROR(I5+1,"")</f>
      </c>
      <c r="J6" s="147">
        <f>_xlfn.IFERROR(IF(L6&lt;&gt;$C$4,"",INDEX(jugtdm!$A$4:$I$900,I6,7)),"")</f>
      </c>
      <c r="K6" s="148">
        <f>_xlfn.IFERROR(IF(L6&lt;&gt;$C$4,"",INDEX(jugtdm!$A$4:$I$900,I6,5)),"")</f>
      </c>
      <c r="L6" s="149">
        <f>_xlfn.IFERROR(IF(INDEX(jugtdm!$A$4:$I$900,I6,8)&lt;&gt;$C$4,"",INDEX(jugtdm!$A$4:$I$900,I6,8)),"")</f>
      </c>
      <c r="M6" s="149">
        <f>_xlfn.IFERROR(IF(L6&lt;&gt;$C$4,"",INDEX(jugtdm!$A$4:$I$900,I6,6)),"")</f>
      </c>
      <c r="N6" s="149">
        <f>_xlfn.IFERROR(IF(L6&lt;&gt;$C$4,"",INDEX(jugtdm!$A$4:$I$900,I6,4)),"")</f>
      </c>
      <c r="O6" s="150">
        <f>_xlfn.IFERROR(IF(L6&lt;&gt;$C$4,"",INDEX(jugtdm!$A$4:$I$900,I6,9)),"")</f>
      </c>
      <c r="P6" s="157">
        <v>102</v>
      </c>
      <c r="Q6" s="130" t="s">
        <v>468</v>
      </c>
    </row>
    <row r="7" spans="1:17" ht="12.75">
      <c r="A7" s="138">
        <f t="shared" si="0"/>
      </c>
      <c r="B7" s="151">
        <f>_xlfn.IFERROR(IF(D7&lt;&gt;$C$4,"",INDEX(jugtdm!$A$4:$I$900,A7,7)),"")</f>
      </c>
      <c r="C7" s="152">
        <f>_xlfn.IFERROR(IF(D7&lt;&gt;$C$4,"",INDEX(jugtdm!$A$4:$I$900,A7,5)),"")</f>
      </c>
      <c r="D7" s="153">
        <f>_xlfn.IFERROR(IF(INDEX(jugtdm!$A$4:$I$900,A7,8)&lt;&gt;$C$4,"",INDEX(jugtdm!$A$4:$I$900,A7,8)),"")</f>
      </c>
      <c r="E7" s="153">
        <f>_xlfn.IFERROR(IF(D7&lt;&gt;$C$4,"",INDEX(jugtdm!$A$4:$I$900,A7,6)),"")</f>
      </c>
      <c r="F7" s="153">
        <f>_xlfn.IFERROR(IF(D7&lt;&gt;$C$4,"",INDEX(jugtdm!$A$4:$I$900,A7,4)),"")</f>
      </c>
      <c r="G7" s="154">
        <f>_xlfn.IFERROR(IF(D7&lt;&gt;$C$4,"",INDEX(jugtdm!$A$4:$I$900,A7,9)),"")</f>
      </c>
      <c r="H7" s="131"/>
      <c r="I7" s="138">
        <f t="shared" si="1"/>
      </c>
      <c r="J7" s="151">
        <f>_xlfn.IFERROR(IF(L7&lt;&gt;$C$4,"",INDEX(jugtdm!$A$4:$I$900,I7,7)),"")</f>
      </c>
      <c r="K7" s="152">
        <f>_xlfn.IFERROR(IF(L7&lt;&gt;$C$4,"",INDEX(jugtdm!$A$4:$I$900,I7,5)),"")</f>
      </c>
      <c r="L7" s="153">
        <f>_xlfn.IFERROR(IF(INDEX(jugtdm!$A$4:$I$900,I7,8)&lt;&gt;$C$4,"",INDEX(jugtdm!$A$4:$I$900,I7,8)),"")</f>
      </c>
      <c r="M7" s="153">
        <f>_xlfn.IFERROR(IF(L7&lt;&gt;$C$4,"",INDEX(jugtdm!$A$4:$I$900,I7,6)),"")</f>
      </c>
      <c r="N7" s="153">
        <f>_xlfn.IFERROR(IF(L7&lt;&gt;$C$4,"",INDEX(jugtdm!$A$4:$I$900,I7,4)),"")</f>
      </c>
      <c r="O7" s="154">
        <f>_xlfn.IFERROR(IF(L7&lt;&gt;$C$4,"",INDEX(jugtdm!$A$4:$I$900,I7,9)),"")</f>
      </c>
      <c r="P7" s="157">
        <v>103</v>
      </c>
      <c r="Q7" s="130" t="s">
        <v>59</v>
      </c>
    </row>
    <row r="8" spans="1:17" ht="12.75">
      <c r="A8" s="138">
        <f t="shared" si="0"/>
      </c>
      <c r="B8" s="143">
        <f>_xlfn.IFERROR(IF(D8&lt;&gt;$C$4,"",INDEX(jugtdm!$A$4:$I$900,A8,7)),"")</f>
      </c>
      <c r="C8" s="144">
        <f>_xlfn.IFERROR(IF(D8&lt;&gt;$C$4,"",INDEX(jugtdm!$A$4:$I$900,A8,5)),"")</f>
      </c>
      <c r="D8" s="145">
        <f>_xlfn.IFERROR(IF(INDEX(jugtdm!$A$4:$I$900,A8,8)&lt;&gt;$C$4,"",INDEX(jugtdm!$A$4:$I$900,A8,8)),"")</f>
      </c>
      <c r="E8" s="145">
        <f>_xlfn.IFERROR(IF(D8&lt;&gt;$C$4,"",INDEX(jugtdm!$A$4:$I$900,A8,6)),"")</f>
      </c>
      <c r="F8" s="145">
        <f>_xlfn.IFERROR(IF(D8&lt;&gt;$C$4,"",INDEX(jugtdm!$A$4:$I$900,A8,4)),"")</f>
      </c>
      <c r="G8" s="146">
        <f>_xlfn.IFERROR(IF(D8&lt;&gt;$C$4,"",INDEX(jugtdm!$A$4:$I$900,A8,9)),"")</f>
      </c>
      <c r="H8" s="131"/>
      <c r="I8" s="138">
        <f t="shared" si="1"/>
      </c>
      <c r="J8" s="143">
        <f>_xlfn.IFERROR(IF(L8&lt;&gt;$C$4,"",INDEX(jugtdm!$A$4:$I$900,I8,7)),"")</f>
      </c>
      <c r="K8" s="144">
        <f>_xlfn.IFERROR(IF(L8&lt;&gt;$C$4,"",INDEX(jugtdm!$A$4:$I$900,I8,5)),"")</f>
      </c>
      <c r="L8" s="145">
        <f>_xlfn.IFERROR(IF(INDEX(jugtdm!$A$4:$I$900,I8,8)&lt;&gt;$C$4,"",INDEX(jugtdm!$A$4:$I$900,I8,8)),"")</f>
      </c>
      <c r="M8" s="145">
        <f>_xlfn.IFERROR(IF(L8&lt;&gt;$C$4,"",INDEX(jugtdm!$A$4:$I$900,I8,6)),"")</f>
      </c>
      <c r="N8" s="145">
        <f>_xlfn.IFERROR(IF(L8&lt;&gt;$C$4,"",INDEX(jugtdm!$A$4:$I$900,I8,4)),"")</f>
      </c>
      <c r="O8" s="146">
        <f>_xlfn.IFERROR(IF(L8&lt;&gt;$C$4,"",INDEX(jugtdm!$A$4:$I$900,I8,9)),"")</f>
      </c>
      <c r="P8" s="157">
        <v>104</v>
      </c>
      <c r="Q8" s="130" t="s">
        <v>62</v>
      </c>
    </row>
    <row r="9" spans="1:17" ht="12.75">
      <c r="A9" s="138">
        <f t="shared" si="0"/>
      </c>
      <c r="B9" s="147">
        <f>_xlfn.IFERROR(IF(D9&lt;&gt;$C$4,"",INDEX(jugtdm!$A$4:$I$900,A9,7)),"")</f>
      </c>
      <c r="C9" s="148">
        <f>_xlfn.IFERROR(IF(D9&lt;&gt;$C$4,"",INDEX(jugtdm!$A$4:$I$900,A9,5)),"")</f>
      </c>
      <c r="D9" s="149">
        <f>_xlfn.IFERROR(IF(INDEX(jugtdm!$A$4:$I$900,A9,8)&lt;&gt;$C$4,"",INDEX(jugtdm!$A$4:$I$900,A9,8)),"")</f>
      </c>
      <c r="E9" s="149">
        <f>_xlfn.IFERROR(IF(D9&lt;&gt;$C$4,"",INDEX(jugtdm!$A$4:$I$900,A9,6)),"")</f>
      </c>
      <c r="F9" s="149">
        <f>_xlfn.IFERROR(IF(D9&lt;&gt;$C$4,"",INDEX(jugtdm!$A$4:$I$900,A9,4)),"")</f>
      </c>
      <c r="G9" s="150">
        <f>_xlfn.IFERROR(IF(D9&lt;&gt;$C$4,"",INDEX(jugtdm!$A$4:$I$900,A9,9)),"")</f>
      </c>
      <c r="H9" s="131"/>
      <c r="I9" s="138">
        <f t="shared" si="1"/>
      </c>
      <c r="J9" s="147">
        <f>_xlfn.IFERROR(IF(L9&lt;&gt;$C$4,"",INDEX(jugtdm!$A$4:$I$900,I9,7)),"")</f>
      </c>
      <c r="K9" s="148">
        <f>_xlfn.IFERROR(IF(L9&lt;&gt;$C$4,"",INDEX(jugtdm!$A$4:$I$900,I9,5)),"")</f>
      </c>
      <c r="L9" s="149">
        <f>_xlfn.IFERROR(IF(INDEX(jugtdm!$A$4:$I$900,I9,8)&lt;&gt;$C$4,"",INDEX(jugtdm!$A$4:$I$900,I9,8)),"")</f>
      </c>
      <c r="M9" s="149">
        <f>_xlfn.IFERROR(IF(L9&lt;&gt;$C$4,"",INDEX(jugtdm!$A$4:$I$900,I9,6)),"")</f>
      </c>
      <c r="N9" s="149">
        <f>_xlfn.IFERROR(IF(L9&lt;&gt;$C$4,"",INDEX(jugtdm!$A$4:$I$900,I9,4)),"")</f>
      </c>
      <c r="O9" s="150">
        <f>_xlfn.IFERROR(IF(L9&lt;&gt;$C$4,"",INDEX(jugtdm!$A$4:$I$900,I9,9)),"")</f>
      </c>
      <c r="P9" s="157">
        <v>105</v>
      </c>
      <c r="Q9" s="130" t="s">
        <v>61</v>
      </c>
    </row>
    <row r="10" spans="1:17" ht="12.75">
      <c r="A10" s="138">
        <f t="shared" si="0"/>
      </c>
      <c r="B10" s="151">
        <f>_xlfn.IFERROR(IF(D10&lt;&gt;$C$4,"",INDEX(jugtdm!$A$4:$I$900,A10,7)),"")</f>
      </c>
      <c r="C10" s="152">
        <f>_xlfn.IFERROR(IF(D10&lt;&gt;$C$4,"",INDEX(jugtdm!$A$4:$I$900,A10,5)),"")</f>
      </c>
      <c r="D10" s="153">
        <f>_xlfn.IFERROR(IF(INDEX(jugtdm!$A$4:$I$900,A10,8)&lt;&gt;$C$4,"",INDEX(jugtdm!$A$4:$I$900,A10,8)),"")</f>
      </c>
      <c r="E10" s="153">
        <f>_xlfn.IFERROR(IF(D10&lt;&gt;$C$4,"",INDEX(jugtdm!$A$4:$I$900,A10,6)),"")</f>
      </c>
      <c r="F10" s="153">
        <f>_xlfn.IFERROR(IF(D10&lt;&gt;$C$4,"",INDEX(jugtdm!$A$4:$I$900,A10,4)),"")</f>
      </c>
      <c r="G10" s="154">
        <f>_xlfn.IFERROR(IF(D10&lt;&gt;$C$4,"",INDEX(jugtdm!$A$4:$I$900,A10,9)),"")</f>
      </c>
      <c r="H10" s="131"/>
      <c r="I10" s="138">
        <f t="shared" si="1"/>
      </c>
      <c r="J10" s="151">
        <f>_xlfn.IFERROR(IF(L10&lt;&gt;$C$4,"",INDEX(jugtdm!$A$4:$I$900,I10,7)),"")</f>
      </c>
      <c r="K10" s="152">
        <f>_xlfn.IFERROR(IF(L10&lt;&gt;$C$4,"",INDEX(jugtdm!$A$4:$I$900,I10,5)),"")</f>
      </c>
      <c r="L10" s="153">
        <f>_xlfn.IFERROR(IF(INDEX(jugtdm!$A$4:$I$900,I10,8)&lt;&gt;$C$4,"",INDEX(jugtdm!$A$4:$I$900,I10,8)),"")</f>
      </c>
      <c r="M10" s="153">
        <f>_xlfn.IFERROR(IF(L10&lt;&gt;$C$4,"",INDEX(jugtdm!$A$4:$I$900,I10,6)),"")</f>
      </c>
      <c r="N10" s="153">
        <f>_xlfn.IFERROR(IF(L10&lt;&gt;$C$4,"",INDEX(jugtdm!$A$4:$I$900,I10,4)),"")</f>
      </c>
      <c r="O10" s="154">
        <f>_xlfn.IFERROR(IF(L10&lt;&gt;$C$4,"",INDEX(jugtdm!$A$4:$I$900,I10,9)),"")</f>
      </c>
      <c r="P10" s="157">
        <v>106</v>
      </c>
      <c r="Q10" s="130" t="s">
        <v>58</v>
      </c>
    </row>
    <row r="11" spans="1:17" ht="12.75">
      <c r="A11" s="138">
        <f t="shared" si="0"/>
      </c>
      <c r="B11" s="143">
        <f>_xlfn.IFERROR(IF(D11&lt;&gt;$C$4,"",INDEX(jugtdm!$A$4:$I$900,A11,7)),"")</f>
      </c>
      <c r="C11" s="144">
        <f>_xlfn.IFERROR(IF(D11&lt;&gt;$C$4,"",INDEX(jugtdm!$A$4:$I$900,A11,5)),"")</f>
      </c>
      <c r="D11" s="145">
        <f>_xlfn.IFERROR(IF(INDEX(jugtdm!$A$4:$I$900,A11,8)&lt;&gt;$C$4,"",INDEX(jugtdm!$A$4:$I$900,A11,8)),"")</f>
      </c>
      <c r="E11" s="145">
        <f>_xlfn.IFERROR(IF(D11&lt;&gt;$C$4,"",INDEX(jugtdm!$A$4:$I$900,A11,6)),"")</f>
      </c>
      <c r="F11" s="145">
        <f>_xlfn.IFERROR(IF(D11&lt;&gt;$C$4,"",INDEX(jugtdm!$A$4:$I$900,A11,4)),"")</f>
      </c>
      <c r="G11" s="146">
        <f>_xlfn.IFERROR(IF(D11&lt;&gt;$C$4,"",INDEX(jugtdm!$A$4:$I$900,A11,9)),"")</f>
      </c>
      <c r="H11" s="131"/>
      <c r="I11" s="138">
        <f t="shared" si="1"/>
      </c>
      <c r="J11" s="143">
        <f>_xlfn.IFERROR(IF(L11&lt;&gt;$C$4,"",INDEX(jugtdm!$A$4:$I$900,I11,7)),"")</f>
      </c>
      <c r="K11" s="144">
        <f>_xlfn.IFERROR(IF(L11&lt;&gt;$C$4,"",INDEX(jugtdm!$A$4:$I$900,I11,5)),"")</f>
      </c>
      <c r="L11" s="145">
        <f>_xlfn.IFERROR(IF(INDEX(jugtdm!$A$4:$I$900,I11,8)&lt;&gt;$C$4,"",INDEX(jugtdm!$A$4:$I$900,I11,8)),"")</f>
      </c>
      <c r="M11" s="145">
        <f>_xlfn.IFERROR(IF(L11&lt;&gt;$C$4,"",INDEX(jugtdm!$A$4:$I$900,I11,6)),"")</f>
      </c>
      <c r="N11" s="145">
        <f>_xlfn.IFERROR(IF(L11&lt;&gt;$C$4,"",INDEX(jugtdm!$A$4:$I$900,I11,4)),"")</f>
      </c>
      <c r="O11" s="146">
        <f>_xlfn.IFERROR(IF(L11&lt;&gt;$C$4,"",INDEX(jugtdm!$A$4:$I$900,I11,9)),"")</f>
      </c>
      <c r="P11" s="157">
        <v>107</v>
      </c>
      <c r="Q11" s="130" t="s">
        <v>471</v>
      </c>
    </row>
    <row r="12" spans="1:17" ht="12.75">
      <c r="A12" s="138">
        <f t="shared" si="0"/>
      </c>
      <c r="B12" s="147">
        <f>_xlfn.IFERROR(IF(D12&lt;&gt;$C$4,"",INDEX(jugtdm!$A$4:$I$900,A12,7)),"")</f>
      </c>
      <c r="C12" s="148">
        <f>_xlfn.IFERROR(IF(D12&lt;&gt;$C$4,"",INDEX(jugtdm!$A$4:$I$900,A12,5)),"")</f>
      </c>
      <c r="D12" s="149">
        <f>_xlfn.IFERROR(IF(INDEX(jugtdm!$A$4:$I$900,A12,8)&lt;&gt;$C$4,"",INDEX(jugtdm!$A$4:$I$900,A12,8)),"")</f>
      </c>
      <c r="E12" s="149">
        <f>_xlfn.IFERROR(IF(D12&lt;&gt;$C$4,"",INDEX(jugtdm!$A$4:$I$900,A12,6)),"")</f>
      </c>
      <c r="F12" s="149">
        <f>_xlfn.IFERROR(IF(D12&lt;&gt;$C$4,"",INDEX(jugtdm!$A$4:$I$900,A12,4)),"")</f>
      </c>
      <c r="G12" s="150">
        <f>_xlfn.IFERROR(IF(D12&lt;&gt;$C$4,"",INDEX(jugtdm!$A$4:$I$900,A12,9)),"")</f>
      </c>
      <c r="H12" s="131"/>
      <c r="I12" s="138">
        <f t="shared" si="1"/>
      </c>
      <c r="J12" s="147">
        <f>_xlfn.IFERROR(IF(L12&lt;&gt;$C$4,"",INDEX(jugtdm!$A$4:$I$900,I12,7)),"")</f>
      </c>
      <c r="K12" s="148">
        <f>_xlfn.IFERROR(IF(L12&lt;&gt;$C$4,"",INDEX(jugtdm!$A$4:$I$900,I12,5)),"")</f>
      </c>
      <c r="L12" s="149">
        <f>_xlfn.IFERROR(IF(INDEX(jugtdm!$A$4:$I$900,I12,8)&lt;&gt;$C$4,"",INDEX(jugtdm!$A$4:$I$900,I12,8)),"")</f>
      </c>
      <c r="M12" s="149">
        <f>_xlfn.IFERROR(IF(L12&lt;&gt;$C$4,"",INDEX(jugtdm!$A$4:$I$900,I12,6)),"")</f>
      </c>
      <c r="N12" s="149">
        <f>_xlfn.IFERROR(IF(L12&lt;&gt;$C$4,"",INDEX(jugtdm!$A$4:$I$900,I12,4)),"")</f>
      </c>
      <c r="O12" s="150">
        <f>_xlfn.IFERROR(IF(L12&lt;&gt;$C$4,"",INDEX(jugtdm!$A$4:$I$900,I12,9)),"")</f>
      </c>
      <c r="P12" s="157">
        <v>108</v>
      </c>
      <c r="Q12" s="130" t="s">
        <v>57</v>
      </c>
    </row>
    <row r="13" spans="1:17" ht="12.75">
      <c r="A13" s="138">
        <f t="shared" si="0"/>
      </c>
      <c r="B13" s="151">
        <f>_xlfn.IFERROR(IF(D13&lt;&gt;$C$4,"",INDEX(jugtdm!$A$4:$I$900,A13,7)),"")</f>
      </c>
      <c r="C13" s="152">
        <f>_xlfn.IFERROR(IF(D13&lt;&gt;$C$4,"",INDEX(jugtdm!$A$4:$I$900,A13,5)),"")</f>
      </c>
      <c r="D13" s="153">
        <f>_xlfn.IFERROR(IF(INDEX(jugtdm!$A$4:$I$900,A13,8)&lt;&gt;$C$4,"",INDEX(jugtdm!$A$4:$I$900,A13,8)),"")</f>
      </c>
      <c r="E13" s="153">
        <f>_xlfn.IFERROR(IF(D13&lt;&gt;$C$4,"",INDEX(jugtdm!$A$4:$I$900,A13,6)),"")</f>
      </c>
      <c r="F13" s="153">
        <f>_xlfn.IFERROR(IF(D13&lt;&gt;$C$4,"",INDEX(jugtdm!$A$4:$I$900,A13,4)),"")</f>
      </c>
      <c r="G13" s="154">
        <f>_xlfn.IFERROR(IF(D13&lt;&gt;$C$4,"",INDEX(jugtdm!$A$4:$I$900,A13,9)),"")</f>
      </c>
      <c r="H13" s="131"/>
      <c r="I13" s="138">
        <f t="shared" si="1"/>
      </c>
      <c r="J13" s="151">
        <f>_xlfn.IFERROR(IF(L13&lt;&gt;$C$4,"",INDEX(jugtdm!$A$4:$I$900,I13,7)),"")</f>
      </c>
      <c r="K13" s="152">
        <f>_xlfn.IFERROR(IF(L13&lt;&gt;$C$4,"",INDEX(jugtdm!$A$4:$I$900,I13,5)),"")</f>
      </c>
      <c r="L13" s="153">
        <f>_xlfn.IFERROR(IF(INDEX(jugtdm!$A$4:$I$900,I13,8)&lt;&gt;$C$4,"",INDEX(jugtdm!$A$4:$I$900,I13,8)),"")</f>
      </c>
      <c r="M13" s="153">
        <f>_xlfn.IFERROR(IF(L13&lt;&gt;$C$4,"",INDEX(jugtdm!$A$4:$I$900,I13,6)),"")</f>
      </c>
      <c r="N13" s="153">
        <f>_xlfn.IFERROR(IF(L13&lt;&gt;$C$4,"",INDEX(jugtdm!$A$4:$I$900,I13,4)),"")</f>
      </c>
      <c r="O13" s="154">
        <f>_xlfn.IFERROR(IF(L13&lt;&gt;$C$4,"",INDEX(jugtdm!$A$4:$I$900,I13,9)),"")</f>
      </c>
      <c r="P13" s="157">
        <v>109</v>
      </c>
      <c r="Q13" s="130" t="s">
        <v>60</v>
      </c>
    </row>
    <row r="14" spans="1:17" ht="12.75">
      <c r="A14" s="138">
        <f t="shared" si="0"/>
      </c>
      <c r="B14" s="143">
        <f>_xlfn.IFERROR(IF(D14&lt;&gt;$C$4,"",INDEX(jugtdm!$A$4:$I$900,A14,7)),"")</f>
      </c>
      <c r="C14" s="144">
        <f>_xlfn.IFERROR(IF(D14&lt;&gt;$C$4,"",INDEX(jugtdm!$A$4:$I$900,A14,5)),"")</f>
      </c>
      <c r="D14" s="145">
        <f>_xlfn.IFERROR(IF(INDEX(jugtdm!$A$4:$I$900,A14,8)&lt;&gt;$C$4,"",INDEX(jugtdm!$A$4:$I$900,A14,8)),"")</f>
      </c>
      <c r="E14" s="145">
        <f>_xlfn.IFERROR(IF(D14&lt;&gt;$C$4,"",INDEX(jugtdm!$A$4:$I$900,A14,6)),"")</f>
      </c>
      <c r="F14" s="145">
        <f>_xlfn.IFERROR(IF(D14&lt;&gt;$C$4,"",INDEX(jugtdm!$A$4:$I$900,A14,4)),"")</f>
      </c>
      <c r="G14" s="146">
        <f>_xlfn.IFERROR(IF(D14&lt;&gt;$C$4,"",INDEX(jugtdm!$A$4:$I$900,A14,9)),"")</f>
      </c>
      <c r="H14" s="131"/>
      <c r="I14" s="138">
        <f t="shared" si="1"/>
      </c>
      <c r="J14" s="143">
        <f>_xlfn.IFERROR(IF(L14&lt;&gt;$C$4,"",INDEX(jugtdm!$A$4:$I$900,I14,7)),"")</f>
      </c>
      <c r="K14" s="144">
        <f>_xlfn.IFERROR(IF(L14&lt;&gt;$C$4,"",INDEX(jugtdm!$A$4:$I$900,I14,5)),"")</f>
      </c>
      <c r="L14" s="145">
        <f>_xlfn.IFERROR(IF(INDEX(jugtdm!$A$4:$I$900,I14,8)&lt;&gt;$C$4,"",INDEX(jugtdm!$A$4:$I$900,I14,8)),"")</f>
      </c>
      <c r="M14" s="145">
        <f>_xlfn.IFERROR(IF(L14&lt;&gt;$C$4,"",INDEX(jugtdm!$A$4:$I$900,I14,6)),"")</f>
      </c>
      <c r="N14" s="145">
        <f>_xlfn.IFERROR(IF(L14&lt;&gt;$C$4,"",INDEX(jugtdm!$A$4:$I$900,I14,4)),"")</f>
      </c>
      <c r="O14" s="146">
        <f>_xlfn.IFERROR(IF(L14&lt;&gt;$C$4,"",INDEX(jugtdm!$A$4:$I$900,I14,9)),"")</f>
      </c>
      <c r="P14" s="157">
        <v>110</v>
      </c>
      <c r="Q14" s="130" t="s">
        <v>469</v>
      </c>
    </row>
    <row r="15" spans="1:17" ht="12.75">
      <c r="A15" s="138">
        <f t="shared" si="0"/>
      </c>
      <c r="B15" s="147">
        <f>_xlfn.IFERROR(IF(D15&lt;&gt;$C$4,"",INDEX(jugtdm!$A$4:$I$900,A15,7)),"")</f>
      </c>
      <c r="C15" s="148">
        <f>_xlfn.IFERROR(IF(D15&lt;&gt;$C$4,"",INDEX(jugtdm!$A$4:$I$900,A15,5)),"")</f>
      </c>
      <c r="D15" s="149">
        <f>_xlfn.IFERROR(IF(INDEX(jugtdm!$A$4:$I$900,A15,8)&lt;&gt;$C$4,"",INDEX(jugtdm!$A$4:$I$900,A15,8)),"")</f>
      </c>
      <c r="E15" s="149">
        <f>_xlfn.IFERROR(IF(D15&lt;&gt;$C$4,"",INDEX(jugtdm!$A$4:$I$900,A15,6)),"")</f>
      </c>
      <c r="F15" s="149">
        <f>_xlfn.IFERROR(IF(D15&lt;&gt;$C$4,"",INDEX(jugtdm!$A$4:$I$900,A15,4)),"")</f>
      </c>
      <c r="G15" s="150">
        <f>_xlfn.IFERROR(IF(D15&lt;&gt;$C$4,"",INDEX(jugtdm!$A$4:$I$900,A15,9)),"")</f>
      </c>
      <c r="H15" s="131"/>
      <c r="I15" s="138">
        <f t="shared" si="1"/>
      </c>
      <c r="J15" s="147">
        <f>_xlfn.IFERROR(IF(L15&lt;&gt;$C$4,"",INDEX(jugtdm!$A$4:$I$900,I15,7)),"")</f>
      </c>
      <c r="K15" s="148">
        <f>_xlfn.IFERROR(IF(L15&lt;&gt;$C$4,"",INDEX(jugtdm!$A$4:$I$900,I15,5)),"")</f>
      </c>
      <c r="L15" s="149">
        <f>_xlfn.IFERROR(IF(INDEX(jugtdm!$A$4:$I$900,I15,8)&lt;&gt;$C$4,"",INDEX(jugtdm!$A$4:$I$900,I15,8)),"")</f>
      </c>
      <c r="M15" s="149">
        <f>_xlfn.IFERROR(IF(L15&lt;&gt;$C$4,"",INDEX(jugtdm!$A$4:$I$900,I15,6)),"")</f>
      </c>
      <c r="N15" s="149">
        <f>_xlfn.IFERROR(IF(L15&lt;&gt;$C$4,"",INDEX(jugtdm!$A$4:$I$900,I15,4)),"")</f>
      </c>
      <c r="O15" s="150">
        <f>_xlfn.IFERROR(IF(L15&lt;&gt;$C$4,"",INDEX(jugtdm!$A$4:$I$900,I15,9)),"")</f>
      </c>
      <c r="P15" s="157">
        <v>111</v>
      </c>
      <c r="Q15" s="130" t="s">
        <v>56</v>
      </c>
    </row>
    <row r="16" spans="1:17" ht="12.75">
      <c r="A16" s="138">
        <f t="shared" si="0"/>
      </c>
      <c r="B16" s="151">
        <f>_xlfn.IFERROR(IF(D16&lt;&gt;$C$4,"",INDEX(jugtdm!$A$4:$I$900,A16,7)),"")</f>
      </c>
      <c r="C16" s="152">
        <f>_xlfn.IFERROR(IF(D16&lt;&gt;$C$4,"",INDEX(jugtdm!$A$4:$I$900,A16,5)),"")</f>
      </c>
      <c r="D16" s="153">
        <f>_xlfn.IFERROR(IF(INDEX(jugtdm!$A$4:$I$900,A16,8)&lt;&gt;$C$4,"",INDEX(jugtdm!$A$4:$I$900,A16,8)),"")</f>
      </c>
      <c r="E16" s="153">
        <f>_xlfn.IFERROR(IF(D16&lt;&gt;$C$4,"",INDEX(jugtdm!$A$4:$I$900,A16,6)),"")</f>
      </c>
      <c r="F16" s="153">
        <f>_xlfn.IFERROR(IF(D16&lt;&gt;$C$4,"",INDEX(jugtdm!$A$4:$I$900,A16,4)),"")</f>
      </c>
      <c r="G16" s="154">
        <f>_xlfn.IFERROR(IF(D16&lt;&gt;$C$4,"",INDEX(jugtdm!$A$4:$I$900,A16,9)),"")</f>
      </c>
      <c r="H16" s="131"/>
      <c r="I16" s="138">
        <f t="shared" si="1"/>
      </c>
      <c r="J16" s="151">
        <f>_xlfn.IFERROR(IF(L16&lt;&gt;$C$4,"",INDEX(jugtdm!$A$4:$I$900,I16,7)),"")</f>
      </c>
      <c r="K16" s="152">
        <f>_xlfn.IFERROR(IF(L16&lt;&gt;$C$4,"",INDEX(jugtdm!$A$4:$I$900,I16,5)),"")</f>
      </c>
      <c r="L16" s="153">
        <f>_xlfn.IFERROR(IF(INDEX(jugtdm!$A$4:$I$900,I16,8)&lt;&gt;$C$4,"",INDEX(jugtdm!$A$4:$I$900,I16,8)),"")</f>
      </c>
      <c r="M16" s="153">
        <f>_xlfn.IFERROR(IF(L16&lt;&gt;$C$4,"",INDEX(jugtdm!$A$4:$I$900,I16,6)),"")</f>
      </c>
      <c r="N16" s="153">
        <f>_xlfn.IFERROR(IF(L16&lt;&gt;$C$4,"",INDEX(jugtdm!$A$4:$I$900,I16,4)),"")</f>
      </c>
      <c r="O16" s="154">
        <f>_xlfn.IFERROR(IF(L16&lt;&gt;$C$4,"",INDEX(jugtdm!$A$4:$I$900,I16,9)),"")</f>
      </c>
      <c r="P16" s="157">
        <v>112</v>
      </c>
      <c r="Q16" s="130" t="s">
        <v>55</v>
      </c>
    </row>
    <row r="17" spans="1:17" ht="12.75">
      <c r="A17" s="138">
        <f t="shared" si="0"/>
      </c>
      <c r="B17" s="143">
        <f>_xlfn.IFERROR(IF(D17&lt;&gt;$C$4,"",INDEX(jugtdm!$A$4:$I$900,A17,7)),"")</f>
      </c>
      <c r="C17" s="144">
        <f>_xlfn.IFERROR(IF(D17&lt;&gt;$C$4,"",INDEX(jugtdm!$A$4:$I$900,A17,5)),"")</f>
      </c>
      <c r="D17" s="145">
        <f>_xlfn.IFERROR(IF(INDEX(jugtdm!$A$4:$I$900,A17,8)&lt;&gt;$C$4,"",INDEX(jugtdm!$A$4:$I$900,A17,8)),"")</f>
      </c>
      <c r="E17" s="145">
        <f>_xlfn.IFERROR(IF(D17&lt;&gt;$C$4,"",INDEX(jugtdm!$A$4:$I$900,A17,6)),"")</f>
      </c>
      <c r="F17" s="145">
        <f>_xlfn.IFERROR(IF(D17&lt;&gt;$C$4,"",INDEX(jugtdm!$A$4:$I$900,A17,4)),"")</f>
      </c>
      <c r="G17" s="146">
        <f>_xlfn.IFERROR(IF(D17&lt;&gt;$C$4,"",INDEX(jugtdm!$A$4:$I$900,A17,9)),"")</f>
      </c>
      <c r="H17" s="131"/>
      <c r="I17" s="138">
        <f t="shared" si="1"/>
      </c>
      <c r="J17" s="143">
        <f>_xlfn.IFERROR(IF(L17&lt;&gt;$C$4,"",INDEX(jugtdm!$A$4:$I$900,I17,7)),"")</f>
      </c>
      <c r="K17" s="144">
        <f>_xlfn.IFERROR(IF(L17&lt;&gt;$C$4,"",INDEX(jugtdm!$A$4:$I$900,I17,5)),"")</f>
      </c>
      <c r="L17" s="145">
        <f>_xlfn.IFERROR(IF(INDEX(jugtdm!$A$4:$I$900,I17,8)&lt;&gt;$C$4,"",INDEX(jugtdm!$A$4:$I$900,I17,8)),"")</f>
      </c>
      <c r="M17" s="145">
        <f>_xlfn.IFERROR(IF(L17&lt;&gt;$C$4,"",INDEX(jugtdm!$A$4:$I$900,I17,6)),"")</f>
      </c>
      <c r="N17" s="145">
        <f>_xlfn.IFERROR(IF(L17&lt;&gt;$C$4,"",INDEX(jugtdm!$A$4:$I$900,I17,4)),"")</f>
      </c>
      <c r="O17" s="146">
        <f>_xlfn.IFERROR(IF(L17&lt;&gt;$C$4,"",INDEX(jugtdm!$A$4:$I$900,I17,9)),"")</f>
      </c>
      <c r="P17" s="157">
        <v>201</v>
      </c>
      <c r="Q17" s="130" t="s">
        <v>473</v>
      </c>
    </row>
    <row r="18" spans="1:17" ht="12.75">
      <c r="A18" s="138">
        <f t="shared" si="0"/>
      </c>
      <c r="B18" s="147">
        <f>_xlfn.IFERROR(IF(D18&lt;&gt;$C$4,"",INDEX(jugtdm!$A$4:$I$900,A18,7)),"")</f>
      </c>
      <c r="C18" s="148">
        <f>_xlfn.IFERROR(IF(D18&lt;&gt;$C$4,"",INDEX(jugtdm!$A$4:$I$900,A18,5)),"")</f>
      </c>
      <c r="D18" s="149">
        <f>_xlfn.IFERROR(IF(INDEX(jugtdm!$A$4:$I$900,A18,8)&lt;&gt;$C$4,"",INDEX(jugtdm!$A$4:$I$900,A18,8)),"")</f>
      </c>
      <c r="E18" s="149">
        <f>_xlfn.IFERROR(IF(D18&lt;&gt;$C$4,"",INDEX(jugtdm!$A$4:$I$900,A18,6)),"")</f>
      </c>
      <c r="F18" s="149">
        <f>_xlfn.IFERROR(IF(D18&lt;&gt;$C$4,"",INDEX(jugtdm!$A$4:$I$900,A18,4)),"")</f>
      </c>
      <c r="G18" s="150">
        <f>_xlfn.IFERROR(IF(D18&lt;&gt;$C$4,"",INDEX(jugtdm!$A$4:$I$900,A18,9)),"")</f>
      </c>
      <c r="H18" s="131"/>
      <c r="I18" s="138">
        <f t="shared" si="1"/>
      </c>
      <c r="J18" s="147">
        <f>_xlfn.IFERROR(IF(L18&lt;&gt;$C$4,"",INDEX(jugtdm!$A$4:$I$900,I18,7)),"")</f>
      </c>
      <c r="K18" s="148">
        <f>_xlfn.IFERROR(IF(L18&lt;&gt;$C$4,"",INDEX(jugtdm!$A$4:$I$900,I18,5)),"")</f>
      </c>
      <c r="L18" s="149">
        <f>_xlfn.IFERROR(IF(INDEX(jugtdm!$A$4:$I$900,I18,8)&lt;&gt;$C$4,"",INDEX(jugtdm!$A$4:$I$900,I18,8)),"")</f>
      </c>
      <c r="M18" s="149">
        <f>_xlfn.IFERROR(IF(L18&lt;&gt;$C$4,"",INDEX(jugtdm!$A$4:$I$900,I18,6)),"")</f>
      </c>
      <c r="N18" s="149">
        <f>_xlfn.IFERROR(IF(L18&lt;&gt;$C$4,"",INDEX(jugtdm!$A$4:$I$900,I18,4)),"")</f>
      </c>
      <c r="O18" s="150">
        <f>_xlfn.IFERROR(IF(L18&lt;&gt;$C$4,"",INDEX(jugtdm!$A$4:$I$900,I18,9)),"")</f>
      </c>
      <c r="P18" s="157">
        <v>202</v>
      </c>
      <c r="Q18" s="130" t="s">
        <v>472</v>
      </c>
    </row>
    <row r="19" spans="1:17" ht="12.75">
      <c r="A19" s="138">
        <f t="shared" si="0"/>
      </c>
      <c r="B19" s="151">
        <f>_xlfn.IFERROR(IF(D19&lt;&gt;$C$4,"",INDEX(jugtdm!$A$4:$I$900,A19,7)),"")</f>
      </c>
      <c r="C19" s="152">
        <f>_xlfn.IFERROR(IF(D19&lt;&gt;$C$4,"",INDEX(jugtdm!$A$4:$I$900,A19,5)),"")</f>
      </c>
      <c r="D19" s="153">
        <f>_xlfn.IFERROR(IF(INDEX(jugtdm!$A$4:$I$900,A19,8)&lt;&gt;$C$4,"",INDEX(jugtdm!$A$4:$I$900,A19,8)),"")</f>
      </c>
      <c r="E19" s="153">
        <f>_xlfn.IFERROR(IF(D19&lt;&gt;$C$4,"",INDEX(jugtdm!$A$4:$I$900,A19,6)),"")</f>
      </c>
      <c r="F19" s="153">
        <f>_xlfn.IFERROR(IF(D19&lt;&gt;$C$4,"",INDEX(jugtdm!$A$4:$I$900,A19,4)),"")</f>
      </c>
      <c r="G19" s="154">
        <f>_xlfn.IFERROR(IF(D19&lt;&gt;$C$4,"",INDEX(jugtdm!$A$4:$I$900,A19,9)),"")</f>
      </c>
      <c r="H19" s="131"/>
      <c r="I19" s="138">
        <f t="shared" si="1"/>
      </c>
      <c r="J19" s="151">
        <f>_xlfn.IFERROR(IF(L19&lt;&gt;$C$4,"",INDEX(jugtdm!$A$4:$I$900,I19,7)),"")</f>
      </c>
      <c r="K19" s="152">
        <f>_xlfn.IFERROR(IF(L19&lt;&gt;$C$4,"",INDEX(jugtdm!$A$4:$I$900,I19,5)),"")</f>
      </c>
      <c r="L19" s="153">
        <f>_xlfn.IFERROR(IF(INDEX(jugtdm!$A$4:$I$900,I19,8)&lt;&gt;$C$4,"",INDEX(jugtdm!$A$4:$I$900,I19,8)),"")</f>
      </c>
      <c r="M19" s="153">
        <f>_xlfn.IFERROR(IF(L19&lt;&gt;$C$4,"",INDEX(jugtdm!$A$4:$I$900,I19,6)),"")</f>
      </c>
      <c r="N19" s="153">
        <f>_xlfn.IFERROR(IF(L19&lt;&gt;$C$4,"",INDEX(jugtdm!$A$4:$I$900,I19,4)),"")</f>
      </c>
      <c r="O19" s="154">
        <f>_xlfn.IFERROR(IF(L19&lt;&gt;$C$4,"",INDEX(jugtdm!$A$4:$I$900,I19,9)),"")</f>
      </c>
      <c r="P19" s="157">
        <v>203</v>
      </c>
      <c r="Q19" s="130" t="s">
        <v>474</v>
      </c>
    </row>
    <row r="20" spans="1:17" ht="12.75">
      <c r="A20" s="138">
        <f t="shared" si="0"/>
      </c>
      <c r="B20" s="143">
        <f>_xlfn.IFERROR(IF(D20&lt;&gt;$C$4,"",INDEX(jugtdm!$A$4:$I$900,A20,7)),"")</f>
      </c>
      <c r="C20" s="144">
        <f>_xlfn.IFERROR(IF(D20&lt;&gt;$C$4,"",INDEX(jugtdm!$A$4:$I$900,A20,5)),"")</f>
      </c>
      <c r="D20" s="145">
        <f>_xlfn.IFERROR(IF(INDEX(jugtdm!$A$4:$I$900,A20,8)&lt;&gt;$C$4,"",INDEX(jugtdm!$A$4:$I$900,A20,8)),"")</f>
      </c>
      <c r="E20" s="145">
        <f>_xlfn.IFERROR(IF(D20&lt;&gt;$C$4,"",INDEX(jugtdm!$A$4:$I$900,A20,6)),"")</f>
      </c>
      <c r="F20" s="145">
        <f>_xlfn.IFERROR(IF(D20&lt;&gt;$C$4,"",INDEX(jugtdm!$A$4:$I$900,A20,4)),"")</f>
      </c>
      <c r="G20" s="146">
        <f>_xlfn.IFERROR(IF(D20&lt;&gt;$C$4,"",INDEX(jugtdm!$A$4:$I$900,A20,9)),"")</f>
      </c>
      <c r="H20" s="131"/>
      <c r="I20" s="138">
        <f t="shared" si="1"/>
      </c>
      <c r="J20" s="143">
        <f>_xlfn.IFERROR(IF(L20&lt;&gt;$C$4,"",INDEX(jugtdm!$A$4:$I$900,I20,7)),"")</f>
      </c>
      <c r="K20" s="144">
        <f>_xlfn.IFERROR(IF(L20&lt;&gt;$C$4,"",INDEX(jugtdm!$A$4:$I$900,I20,5)),"")</f>
      </c>
      <c r="L20" s="145">
        <f>_xlfn.IFERROR(IF(INDEX(jugtdm!$A$4:$I$900,I20,8)&lt;&gt;$C$4,"",INDEX(jugtdm!$A$4:$I$900,I20,8)),"")</f>
      </c>
      <c r="M20" s="145">
        <f>_xlfn.IFERROR(IF(L20&lt;&gt;$C$4,"",INDEX(jugtdm!$A$4:$I$900,I20,6)),"")</f>
      </c>
      <c r="N20" s="145">
        <f>_xlfn.IFERROR(IF(L20&lt;&gt;$C$4,"",INDEX(jugtdm!$A$4:$I$900,I20,4)),"")</f>
      </c>
      <c r="O20" s="146">
        <f>_xlfn.IFERROR(IF(L20&lt;&gt;$C$4,"",INDEX(jugtdm!$A$4:$I$900,I20,9)),"")</f>
      </c>
      <c r="P20" s="157">
        <v>204</v>
      </c>
      <c r="Q20" s="130" t="s">
        <v>65</v>
      </c>
    </row>
    <row r="21" spans="1:17" ht="12.75">
      <c r="A21" s="138">
        <f t="shared" si="0"/>
      </c>
      <c r="B21" s="147">
        <f>_xlfn.IFERROR(IF(D21&lt;&gt;$C$4,"",INDEX(jugtdm!$A$4:$I$900,A21,7)),"")</f>
      </c>
      <c r="C21" s="148">
        <f>_xlfn.IFERROR(IF(D21&lt;&gt;$C$4,"",INDEX(jugtdm!$A$4:$I$900,A21,5)),"")</f>
      </c>
      <c r="D21" s="149">
        <f>_xlfn.IFERROR(IF(INDEX(jugtdm!$A$4:$I$900,A21,8)&lt;&gt;$C$4,"",INDEX(jugtdm!$A$4:$I$900,A21,8)),"")</f>
      </c>
      <c r="E21" s="149">
        <f>_xlfn.IFERROR(IF(D21&lt;&gt;$C$4,"",INDEX(jugtdm!$A$4:$I$900,A21,6)),"")</f>
      </c>
      <c r="F21" s="149">
        <f>_xlfn.IFERROR(IF(D21&lt;&gt;$C$4,"",INDEX(jugtdm!$A$4:$I$900,A21,4)),"")</f>
      </c>
      <c r="G21" s="150">
        <f>_xlfn.IFERROR(IF(D21&lt;&gt;$C$4,"",INDEX(jugtdm!$A$4:$I$900,A21,9)),"")</f>
      </c>
      <c r="H21" s="131"/>
      <c r="I21" s="138">
        <f t="shared" si="1"/>
      </c>
      <c r="J21" s="147">
        <f>_xlfn.IFERROR(IF(L21&lt;&gt;$C$4,"",INDEX(jugtdm!$A$4:$I$900,I21,7)),"")</f>
      </c>
      <c r="K21" s="148">
        <f>_xlfn.IFERROR(IF(L21&lt;&gt;$C$4,"",INDEX(jugtdm!$A$4:$I$900,I21,5)),"")</f>
      </c>
      <c r="L21" s="149">
        <f>_xlfn.IFERROR(IF(INDEX(jugtdm!$A$4:$I$900,I21,8)&lt;&gt;$C$4,"",INDEX(jugtdm!$A$4:$I$900,I21,8)),"")</f>
      </c>
      <c r="M21" s="149">
        <f>_xlfn.IFERROR(IF(L21&lt;&gt;$C$4,"",INDEX(jugtdm!$A$4:$I$900,I21,6)),"")</f>
      </c>
      <c r="N21" s="149">
        <f>_xlfn.IFERROR(IF(L21&lt;&gt;$C$4,"",INDEX(jugtdm!$A$4:$I$900,I21,4)),"")</f>
      </c>
      <c r="O21" s="150">
        <f>_xlfn.IFERROR(IF(L21&lt;&gt;$C$4,"",INDEX(jugtdm!$A$4:$I$900,I21,9)),"")</f>
      </c>
      <c r="P21" s="157">
        <v>205</v>
      </c>
      <c r="Q21" s="130" t="s">
        <v>63</v>
      </c>
    </row>
    <row r="22" spans="1:17" ht="12.75">
      <c r="A22" s="138">
        <f t="shared" si="0"/>
      </c>
      <c r="B22" s="151">
        <f>_xlfn.IFERROR(IF(D22&lt;&gt;$C$4,"",INDEX(jugtdm!$A$4:$I$900,A22,7)),"")</f>
      </c>
      <c r="C22" s="152">
        <f>_xlfn.IFERROR(IF(D22&lt;&gt;$C$4,"",INDEX(jugtdm!$A$4:$I$900,A22,5)),"")</f>
      </c>
      <c r="D22" s="153">
        <f>_xlfn.IFERROR(IF(INDEX(jugtdm!$A$4:$I$900,A22,8)&lt;&gt;$C$4,"",INDEX(jugtdm!$A$4:$I$900,A22,8)),"")</f>
      </c>
      <c r="E22" s="153">
        <f>_xlfn.IFERROR(IF(D22&lt;&gt;$C$4,"",INDEX(jugtdm!$A$4:$I$900,A22,6)),"")</f>
      </c>
      <c r="F22" s="153">
        <f>_xlfn.IFERROR(IF(D22&lt;&gt;$C$4,"",INDEX(jugtdm!$A$4:$I$900,A22,4)),"")</f>
      </c>
      <c r="G22" s="154">
        <f>_xlfn.IFERROR(IF(D22&lt;&gt;$C$4,"",INDEX(jugtdm!$A$4:$I$900,A22,9)),"")</f>
      </c>
      <c r="H22" s="131"/>
      <c r="I22" s="138">
        <f t="shared" si="1"/>
      </c>
      <c r="J22" s="151">
        <f>_xlfn.IFERROR(IF(L22&lt;&gt;$C$4,"",INDEX(jugtdm!$A$4:$I$900,I22,7)),"")</f>
      </c>
      <c r="K22" s="152">
        <f>_xlfn.IFERROR(IF(L22&lt;&gt;$C$4,"",INDEX(jugtdm!$A$4:$I$900,I22,5)),"")</f>
      </c>
      <c r="L22" s="153">
        <f>_xlfn.IFERROR(IF(INDEX(jugtdm!$A$4:$I$900,I22,8)&lt;&gt;$C$4,"",INDEX(jugtdm!$A$4:$I$900,I22,8)),"")</f>
      </c>
      <c r="M22" s="153">
        <f>_xlfn.IFERROR(IF(L22&lt;&gt;$C$4,"",INDEX(jugtdm!$A$4:$I$900,I22,6)),"")</f>
      </c>
      <c r="N22" s="153">
        <f>_xlfn.IFERROR(IF(L22&lt;&gt;$C$4,"",INDEX(jugtdm!$A$4:$I$900,I22,4)),"")</f>
      </c>
      <c r="O22" s="154">
        <f>_xlfn.IFERROR(IF(L22&lt;&gt;$C$4,"",INDEX(jugtdm!$A$4:$I$900,I22,9)),"")</f>
      </c>
      <c r="P22" s="157">
        <v>206</v>
      </c>
      <c r="Q22" s="130" t="s">
        <v>64</v>
      </c>
    </row>
    <row r="23" spans="1:17" ht="12.75">
      <c r="A23" s="138">
        <f t="shared" si="0"/>
      </c>
      <c r="B23" s="143">
        <f>_xlfn.IFERROR(IF(D23&lt;&gt;$C$4,"",INDEX(jugtdm!$A$4:$I$900,A23,7)),"")</f>
      </c>
      <c r="C23" s="144">
        <f>_xlfn.IFERROR(IF(D23&lt;&gt;$C$4,"",INDEX(jugtdm!$A$4:$I$900,A23,5)),"")</f>
      </c>
      <c r="D23" s="145">
        <f>_xlfn.IFERROR(IF(INDEX(jugtdm!$A$4:$I$900,A23,8)&lt;&gt;$C$4,"",INDEX(jugtdm!$A$4:$I$900,A23,8)),"")</f>
      </c>
      <c r="E23" s="145">
        <f>_xlfn.IFERROR(IF(D23&lt;&gt;$C$4,"",INDEX(jugtdm!$A$4:$I$900,A23,6)),"")</f>
      </c>
      <c r="F23" s="145">
        <f>_xlfn.IFERROR(IF(D23&lt;&gt;$C$4,"",INDEX(jugtdm!$A$4:$I$900,A23,4)),"")</f>
      </c>
      <c r="G23" s="146">
        <f>_xlfn.IFERROR(IF(D23&lt;&gt;$C$4,"",INDEX(jugtdm!$A$4:$I$900,A23,9)),"")</f>
      </c>
      <c r="H23" s="131"/>
      <c r="I23" s="138">
        <f t="shared" si="1"/>
      </c>
      <c r="J23" s="143">
        <f>_xlfn.IFERROR(IF(L23&lt;&gt;$C$4,"",INDEX(jugtdm!$A$4:$I$900,I23,7)),"")</f>
      </c>
      <c r="K23" s="144">
        <f>_xlfn.IFERROR(IF(L23&lt;&gt;$C$4,"",INDEX(jugtdm!$A$4:$I$900,I23,5)),"")</f>
      </c>
      <c r="L23" s="145">
        <f>_xlfn.IFERROR(IF(INDEX(jugtdm!$A$4:$I$900,I23,8)&lt;&gt;$C$4,"",INDEX(jugtdm!$A$4:$I$900,I23,8)),"")</f>
      </c>
      <c r="M23" s="145">
        <f>_xlfn.IFERROR(IF(L23&lt;&gt;$C$4,"",INDEX(jugtdm!$A$4:$I$900,I23,6)),"")</f>
      </c>
      <c r="N23" s="145">
        <f>_xlfn.IFERROR(IF(L23&lt;&gt;$C$4,"",INDEX(jugtdm!$A$4:$I$900,I23,4)),"")</f>
      </c>
      <c r="O23" s="146">
        <f>_xlfn.IFERROR(IF(L23&lt;&gt;$C$4,"",INDEX(jugtdm!$A$4:$I$900,I23,9)),"")</f>
      </c>
      <c r="P23" s="157">
        <v>207</v>
      </c>
      <c r="Q23" s="130" t="s">
        <v>66</v>
      </c>
    </row>
    <row r="24" spans="1:17" ht="12.75">
      <c r="A24" s="138">
        <f t="shared" si="0"/>
      </c>
      <c r="B24" s="147">
        <f>_xlfn.IFERROR(IF(D24&lt;&gt;$C$4,"",INDEX(jugtdm!$A$4:$I$900,A24,7)),"")</f>
      </c>
      <c r="C24" s="148">
        <f>_xlfn.IFERROR(IF(D24&lt;&gt;$C$4,"",INDEX(jugtdm!$A$4:$I$900,A24,5)),"")</f>
      </c>
      <c r="D24" s="149">
        <f>_xlfn.IFERROR(IF(INDEX(jugtdm!$A$4:$I$900,A24,8)&lt;&gt;$C$4,"",INDEX(jugtdm!$A$4:$I$900,A24,8)),"")</f>
      </c>
      <c r="E24" s="149">
        <f>_xlfn.IFERROR(IF(D24&lt;&gt;$C$4,"",INDEX(jugtdm!$A$4:$I$900,A24,6)),"")</f>
      </c>
      <c r="F24" s="149">
        <f>_xlfn.IFERROR(IF(D24&lt;&gt;$C$4,"",INDEX(jugtdm!$A$4:$I$900,A24,4)),"")</f>
      </c>
      <c r="G24" s="150">
        <f>_xlfn.IFERROR(IF(D24&lt;&gt;$C$4,"",INDEX(jugtdm!$A$4:$I$900,A24,9)),"")</f>
      </c>
      <c r="H24" s="131"/>
      <c r="I24" s="138">
        <f t="shared" si="1"/>
      </c>
      <c r="J24" s="147">
        <f>_xlfn.IFERROR(IF(L24&lt;&gt;$C$4,"",INDEX(jugtdm!$A$4:$I$900,I24,7)),"")</f>
      </c>
      <c r="K24" s="148">
        <f>_xlfn.IFERROR(IF(L24&lt;&gt;$C$4,"",INDEX(jugtdm!$A$4:$I$900,I24,5)),"")</f>
      </c>
      <c r="L24" s="149">
        <f>_xlfn.IFERROR(IF(INDEX(jugtdm!$A$4:$I$900,I24,8)&lt;&gt;$C$4,"",INDEX(jugtdm!$A$4:$I$900,I24,8)),"")</f>
      </c>
      <c r="M24" s="149">
        <f>_xlfn.IFERROR(IF(L24&lt;&gt;$C$4,"",INDEX(jugtdm!$A$4:$I$900,I24,6)),"")</f>
      </c>
      <c r="N24" s="149">
        <f>_xlfn.IFERROR(IF(L24&lt;&gt;$C$4,"",INDEX(jugtdm!$A$4:$I$900,I24,4)),"")</f>
      </c>
      <c r="O24" s="150">
        <f>_xlfn.IFERROR(IF(L24&lt;&gt;$C$4,"",INDEX(jugtdm!$A$4:$I$900,I24,9)),"")</f>
      </c>
      <c r="P24" s="157">
        <v>208</v>
      </c>
      <c r="Q24" s="130" t="s">
        <v>477</v>
      </c>
    </row>
    <row r="25" spans="1:17" ht="12.75">
      <c r="A25" s="138">
        <f t="shared" si="0"/>
      </c>
      <c r="B25" s="151">
        <f>_xlfn.IFERROR(IF(D25&lt;&gt;$C$4,"",INDEX(jugtdm!$A$4:$I$900,A25,7)),"")</f>
      </c>
      <c r="C25" s="152">
        <f>_xlfn.IFERROR(IF(D25&lt;&gt;$C$4,"",INDEX(jugtdm!$A$4:$I$900,A25,5)),"")</f>
      </c>
      <c r="D25" s="153">
        <f>_xlfn.IFERROR(IF(INDEX(jugtdm!$A$4:$I$900,A25,8)&lt;&gt;$C$4,"",INDEX(jugtdm!$A$4:$I$900,A25,8)),"")</f>
      </c>
      <c r="E25" s="153">
        <f>_xlfn.IFERROR(IF(D25&lt;&gt;$C$4,"",INDEX(jugtdm!$A$4:$I$900,A25,6)),"")</f>
      </c>
      <c r="F25" s="153">
        <f>_xlfn.IFERROR(IF(D25&lt;&gt;$C$4,"",INDEX(jugtdm!$A$4:$I$900,A25,4)),"")</f>
      </c>
      <c r="G25" s="154">
        <f>_xlfn.IFERROR(IF(D25&lt;&gt;$C$4,"",INDEX(jugtdm!$A$4:$I$900,A25,9)),"")</f>
      </c>
      <c r="H25" s="131"/>
      <c r="I25" s="138">
        <f t="shared" si="1"/>
      </c>
      <c r="J25" s="151">
        <f>_xlfn.IFERROR(IF(L25&lt;&gt;$C$4,"",INDEX(jugtdm!$A$4:$I$900,I25,7)),"")</f>
      </c>
      <c r="K25" s="152">
        <f>_xlfn.IFERROR(IF(L25&lt;&gt;$C$4,"",INDEX(jugtdm!$A$4:$I$900,I25,5)),"")</f>
      </c>
      <c r="L25" s="153">
        <f>_xlfn.IFERROR(IF(INDEX(jugtdm!$A$4:$I$900,I25,8)&lt;&gt;$C$4,"",INDEX(jugtdm!$A$4:$I$900,I25,8)),"")</f>
      </c>
      <c r="M25" s="153">
        <f>_xlfn.IFERROR(IF(L25&lt;&gt;$C$4,"",INDEX(jugtdm!$A$4:$I$900,I25,6)),"")</f>
      </c>
      <c r="N25" s="153">
        <f>_xlfn.IFERROR(IF(L25&lt;&gt;$C$4,"",INDEX(jugtdm!$A$4:$I$900,I25,4)),"")</f>
      </c>
      <c r="O25" s="154">
        <f>_xlfn.IFERROR(IF(L25&lt;&gt;$C$4,"",INDEX(jugtdm!$A$4:$I$900,I25,9)),"")</f>
      </c>
      <c r="P25" s="157">
        <v>209</v>
      </c>
      <c r="Q25" s="130" t="s">
        <v>53</v>
      </c>
    </row>
    <row r="26" spans="1:17" ht="12.75">
      <c r="A26" s="138">
        <f t="shared" si="0"/>
      </c>
      <c r="B26" s="143">
        <f>_xlfn.IFERROR(IF(D26&lt;&gt;$C$4,"",INDEX(jugtdm!$A$4:$I$900,A26,7)),"")</f>
      </c>
      <c r="C26" s="144">
        <f>_xlfn.IFERROR(IF(D26&lt;&gt;$C$4,"",INDEX(jugtdm!$A$4:$I$900,A26,5)),"")</f>
      </c>
      <c r="D26" s="145">
        <f>_xlfn.IFERROR(IF(INDEX(jugtdm!$A$4:$I$900,A26,8)&lt;&gt;$C$4,"",INDEX(jugtdm!$A$4:$I$900,A26,8)),"")</f>
      </c>
      <c r="E26" s="145">
        <f>_xlfn.IFERROR(IF(D26&lt;&gt;$C$4,"",INDEX(jugtdm!$A$4:$I$900,A26,6)),"")</f>
      </c>
      <c r="F26" s="145">
        <f>_xlfn.IFERROR(IF(D26&lt;&gt;$C$4,"",INDEX(jugtdm!$A$4:$I$900,A26,4)),"")</f>
      </c>
      <c r="G26" s="146">
        <f>_xlfn.IFERROR(IF(D26&lt;&gt;$C$4,"",INDEX(jugtdm!$A$4:$I$900,A26,9)),"")</f>
      </c>
      <c r="H26" s="131"/>
      <c r="I26" s="138">
        <f t="shared" si="1"/>
      </c>
      <c r="J26" s="143">
        <f>_xlfn.IFERROR(IF(L26&lt;&gt;$C$4,"",INDEX(jugtdm!$A$4:$I$900,I26,7)),"")</f>
      </c>
      <c r="K26" s="144">
        <f>_xlfn.IFERROR(IF(L26&lt;&gt;$C$4,"",INDEX(jugtdm!$A$4:$I$900,I26,5)),"")</f>
      </c>
      <c r="L26" s="145">
        <f>_xlfn.IFERROR(IF(INDEX(jugtdm!$A$4:$I$900,I26,8)&lt;&gt;$C$4,"",INDEX(jugtdm!$A$4:$I$900,I26,8)),"")</f>
      </c>
      <c r="M26" s="145">
        <f>_xlfn.IFERROR(IF(L26&lt;&gt;$C$4,"",INDEX(jugtdm!$A$4:$I$900,I26,6)),"")</f>
      </c>
      <c r="N26" s="145">
        <f>_xlfn.IFERROR(IF(L26&lt;&gt;$C$4,"",INDEX(jugtdm!$A$4:$I$900,I26,4)),"")</f>
      </c>
      <c r="O26" s="146">
        <f>_xlfn.IFERROR(IF(L26&lt;&gt;$C$4,"",INDEX(jugtdm!$A$4:$I$900,I26,9)),"")</f>
      </c>
      <c r="P26" s="157">
        <v>210</v>
      </c>
      <c r="Q26" s="130" t="s">
        <v>52</v>
      </c>
    </row>
    <row r="27" spans="1:17" ht="12.75">
      <c r="A27" s="138">
        <f t="shared" si="0"/>
      </c>
      <c r="B27" s="147">
        <f>_xlfn.IFERROR(IF(D27&lt;&gt;$C$4,"",INDEX(jugtdm!$A$4:$I$900,A27,7)),"")</f>
      </c>
      <c r="C27" s="148">
        <f>_xlfn.IFERROR(IF(D27&lt;&gt;$C$4,"",INDEX(jugtdm!$A$4:$I$900,A27,5)),"")</f>
      </c>
      <c r="D27" s="149">
        <f>_xlfn.IFERROR(IF(INDEX(jugtdm!$A$4:$I$900,A27,8)&lt;&gt;$C$4,"",INDEX(jugtdm!$A$4:$I$900,A27,8)),"")</f>
      </c>
      <c r="E27" s="149">
        <f>_xlfn.IFERROR(IF(D27&lt;&gt;$C$4,"",INDEX(jugtdm!$A$4:$I$900,A27,6)),"")</f>
      </c>
      <c r="F27" s="149">
        <f>_xlfn.IFERROR(IF(D27&lt;&gt;$C$4,"",INDEX(jugtdm!$A$4:$I$900,A27,4)),"")</f>
      </c>
      <c r="G27" s="150">
        <f>_xlfn.IFERROR(IF(D27&lt;&gt;$C$4,"",INDEX(jugtdm!$A$4:$I$900,A27,9)),"")</f>
      </c>
      <c r="H27" s="131"/>
      <c r="I27" s="138">
        <f t="shared" si="1"/>
      </c>
      <c r="J27" s="147">
        <f>_xlfn.IFERROR(IF(L27&lt;&gt;$C$4,"",INDEX(jugtdm!$A$4:$I$900,I27,7)),"")</f>
      </c>
      <c r="K27" s="148">
        <f>_xlfn.IFERROR(IF(L27&lt;&gt;$C$4,"",INDEX(jugtdm!$A$4:$I$900,I27,5)),"")</f>
      </c>
      <c r="L27" s="149">
        <f>_xlfn.IFERROR(IF(INDEX(jugtdm!$A$4:$I$900,I27,8)&lt;&gt;$C$4,"",INDEX(jugtdm!$A$4:$I$900,I27,8)),"")</f>
      </c>
      <c r="M27" s="149">
        <f>_xlfn.IFERROR(IF(L27&lt;&gt;$C$4,"",INDEX(jugtdm!$A$4:$I$900,I27,6)),"")</f>
      </c>
      <c r="N27" s="149">
        <f>_xlfn.IFERROR(IF(L27&lt;&gt;$C$4,"",INDEX(jugtdm!$A$4:$I$900,I27,4)),"")</f>
      </c>
      <c r="O27" s="150">
        <f>_xlfn.IFERROR(IF(L27&lt;&gt;$C$4,"",INDEX(jugtdm!$A$4:$I$900,I27,9)),"")</f>
      </c>
      <c r="P27" s="157">
        <v>211</v>
      </c>
      <c r="Q27" s="130" t="s">
        <v>475</v>
      </c>
    </row>
    <row r="28" spans="1:17" ht="12.75">
      <c r="A28" s="138">
        <f t="shared" si="0"/>
      </c>
      <c r="B28" s="151">
        <f>_xlfn.IFERROR(IF(D28&lt;&gt;$C$4,"",INDEX(jugtdm!$A$4:$I$900,A28,7)),"")</f>
      </c>
      <c r="C28" s="152">
        <f>_xlfn.IFERROR(IF(D28&lt;&gt;$C$4,"",INDEX(jugtdm!$A$4:$I$900,A28,5)),"")</f>
      </c>
      <c r="D28" s="153">
        <f>_xlfn.IFERROR(IF(INDEX(jugtdm!$A$4:$I$900,A28,8)&lt;&gt;$C$4,"",INDEX(jugtdm!$A$4:$I$900,A28,8)),"")</f>
      </c>
      <c r="E28" s="153">
        <f>_xlfn.IFERROR(IF(D28&lt;&gt;$C$4,"",INDEX(jugtdm!$A$4:$I$900,A28,6)),"")</f>
      </c>
      <c r="F28" s="153">
        <f>_xlfn.IFERROR(IF(D28&lt;&gt;$C$4,"",INDEX(jugtdm!$A$4:$I$900,A28,4)),"")</f>
      </c>
      <c r="G28" s="154">
        <f>_xlfn.IFERROR(IF(D28&lt;&gt;$C$4,"",INDEX(jugtdm!$A$4:$I$900,A28,9)),"")</f>
      </c>
      <c r="H28" s="131"/>
      <c r="I28" s="138">
        <f t="shared" si="1"/>
      </c>
      <c r="J28" s="151">
        <f>_xlfn.IFERROR(IF(L28&lt;&gt;$C$4,"",INDEX(jugtdm!$A$4:$I$900,I28,7)),"")</f>
      </c>
      <c r="K28" s="152">
        <f>_xlfn.IFERROR(IF(L28&lt;&gt;$C$4,"",INDEX(jugtdm!$A$4:$I$900,I28,5)),"")</f>
      </c>
      <c r="L28" s="153">
        <f>_xlfn.IFERROR(IF(INDEX(jugtdm!$A$4:$I$900,I28,8)&lt;&gt;$C$4,"",INDEX(jugtdm!$A$4:$I$900,I28,8)),"")</f>
      </c>
      <c r="M28" s="153">
        <f>_xlfn.IFERROR(IF(L28&lt;&gt;$C$4,"",INDEX(jugtdm!$A$4:$I$900,I28,6)),"")</f>
      </c>
      <c r="N28" s="153">
        <f>_xlfn.IFERROR(IF(L28&lt;&gt;$C$4,"",INDEX(jugtdm!$A$4:$I$900,I28,4)),"")</f>
      </c>
      <c r="O28" s="154">
        <f>_xlfn.IFERROR(IF(L28&lt;&gt;$C$4,"",INDEX(jugtdm!$A$4:$I$900,I28,9)),"")</f>
      </c>
      <c r="P28" s="157">
        <v>212</v>
      </c>
      <c r="Q28" s="130" t="s">
        <v>476</v>
      </c>
    </row>
    <row r="29" spans="1:17" ht="12.75">
      <c r="A29" s="138">
        <f t="shared" si="0"/>
      </c>
      <c r="B29" s="143">
        <f>_xlfn.IFERROR(IF(D29&lt;&gt;$C$4,"",INDEX(jugtdm!$A$4:$I$900,A29,7)),"")</f>
      </c>
      <c r="C29" s="144">
        <f>_xlfn.IFERROR(IF(D29&lt;&gt;$C$4,"",INDEX(jugtdm!$A$4:$I$900,A29,5)),"")</f>
      </c>
      <c r="D29" s="145">
        <f>_xlfn.IFERROR(IF(INDEX(jugtdm!$A$4:$I$900,A29,8)&lt;&gt;$C$4,"",INDEX(jugtdm!$A$4:$I$900,A29,8)),"")</f>
      </c>
      <c r="E29" s="145">
        <f>_xlfn.IFERROR(IF(D29&lt;&gt;$C$4,"",INDEX(jugtdm!$A$4:$I$900,A29,6)),"")</f>
      </c>
      <c r="F29" s="145">
        <f>_xlfn.IFERROR(IF(D29&lt;&gt;$C$4,"",INDEX(jugtdm!$A$4:$I$900,A29,4)),"")</f>
      </c>
      <c r="G29" s="146">
        <f>_xlfn.IFERROR(IF(D29&lt;&gt;$C$4,"",INDEX(jugtdm!$A$4:$I$900,A29,9)),"")</f>
      </c>
      <c r="H29" s="131"/>
      <c r="I29" s="138">
        <f t="shared" si="1"/>
      </c>
      <c r="J29" s="143">
        <f>_xlfn.IFERROR(IF(L29&lt;&gt;$C$4,"",INDEX(jugtdm!$A$4:$I$900,I29,7)),"")</f>
      </c>
      <c r="K29" s="144">
        <f>_xlfn.IFERROR(IF(L29&lt;&gt;$C$4,"",INDEX(jugtdm!$A$4:$I$900,I29,5)),"")</f>
      </c>
      <c r="L29" s="145">
        <f>_xlfn.IFERROR(IF(INDEX(jugtdm!$A$4:$I$900,I29,8)&lt;&gt;$C$4,"",INDEX(jugtdm!$A$4:$I$900,I29,8)),"")</f>
      </c>
      <c r="M29" s="145">
        <f>_xlfn.IFERROR(IF(L29&lt;&gt;$C$4,"",INDEX(jugtdm!$A$4:$I$900,I29,6)),"")</f>
      </c>
      <c r="N29" s="145">
        <f>_xlfn.IFERROR(IF(L29&lt;&gt;$C$4,"",INDEX(jugtdm!$A$4:$I$900,I29,4)),"")</f>
      </c>
      <c r="O29" s="146">
        <f>_xlfn.IFERROR(IF(L29&lt;&gt;$C$4,"",INDEX(jugtdm!$A$4:$I$900,I29,9)),"")</f>
      </c>
      <c r="P29" s="157">
        <v>301</v>
      </c>
      <c r="Q29" s="130" t="s">
        <v>479</v>
      </c>
    </row>
    <row r="30" spans="1:17" ht="12.75">
      <c r="A30" s="138">
        <f t="shared" si="0"/>
      </c>
      <c r="B30" s="147">
        <f>_xlfn.IFERROR(IF(D30&lt;&gt;$C$4,"",INDEX(jugtdm!$A$4:$I$900,A30,7)),"")</f>
      </c>
      <c r="C30" s="148">
        <f>_xlfn.IFERROR(IF(D30&lt;&gt;$C$4,"",INDEX(jugtdm!$A$4:$I$900,A30,5)),"")</f>
      </c>
      <c r="D30" s="149">
        <f>_xlfn.IFERROR(IF(INDEX(jugtdm!$A$4:$I$900,A30,8)&lt;&gt;$C$4,"",INDEX(jugtdm!$A$4:$I$900,A30,8)),"")</f>
      </c>
      <c r="E30" s="149">
        <f>_xlfn.IFERROR(IF(D30&lt;&gt;$C$4,"",INDEX(jugtdm!$A$4:$I$900,A30,6)),"")</f>
      </c>
      <c r="F30" s="149">
        <f>_xlfn.IFERROR(IF(D30&lt;&gt;$C$4,"",INDEX(jugtdm!$A$4:$I$900,A30,4)),"")</f>
      </c>
      <c r="G30" s="150">
        <f>_xlfn.IFERROR(IF(D30&lt;&gt;$C$4,"",INDEX(jugtdm!$A$4:$I$900,A30,9)),"")</f>
      </c>
      <c r="H30" s="131"/>
      <c r="I30" s="138">
        <f t="shared" si="1"/>
      </c>
      <c r="J30" s="147">
        <f>_xlfn.IFERROR(IF(L30&lt;&gt;$C$4,"",INDEX(jugtdm!$A$4:$I$900,I30,7)),"")</f>
      </c>
      <c r="K30" s="148">
        <f>_xlfn.IFERROR(IF(L30&lt;&gt;$C$4,"",INDEX(jugtdm!$A$4:$I$900,I30,5)),"")</f>
      </c>
      <c r="L30" s="149">
        <f>_xlfn.IFERROR(IF(INDEX(jugtdm!$A$4:$I$900,I30,8)&lt;&gt;$C$4,"",INDEX(jugtdm!$A$4:$I$900,I30,8)),"")</f>
      </c>
      <c r="M30" s="149">
        <f>_xlfn.IFERROR(IF(L30&lt;&gt;$C$4,"",INDEX(jugtdm!$A$4:$I$900,I30,6)),"")</f>
      </c>
      <c r="N30" s="149">
        <f>_xlfn.IFERROR(IF(L30&lt;&gt;$C$4,"",INDEX(jugtdm!$A$4:$I$900,I30,4)),"")</f>
      </c>
      <c r="O30" s="150">
        <f>_xlfn.IFERROR(IF(L30&lt;&gt;$C$4,"",INDEX(jugtdm!$A$4:$I$900,I30,9)),"")</f>
      </c>
      <c r="P30" s="157">
        <v>302</v>
      </c>
      <c r="Q30" s="130" t="s">
        <v>487</v>
      </c>
    </row>
    <row r="31" spans="1:17" ht="12.75">
      <c r="A31" s="138">
        <f t="shared" si="0"/>
      </c>
      <c r="B31" s="151">
        <f>_xlfn.IFERROR(IF(D31&lt;&gt;$C$4,"",INDEX(jugtdm!$A$4:$I$900,A31,7)),"")</f>
      </c>
      <c r="C31" s="152">
        <f>_xlfn.IFERROR(IF(D31&lt;&gt;$C$4,"",INDEX(jugtdm!$A$4:$I$900,A31,5)),"")</f>
      </c>
      <c r="D31" s="153">
        <f>_xlfn.IFERROR(IF(INDEX(jugtdm!$A$4:$I$900,A31,8)&lt;&gt;$C$4,"",INDEX(jugtdm!$A$4:$I$900,A31,8)),"")</f>
      </c>
      <c r="E31" s="153">
        <f>_xlfn.IFERROR(IF(D31&lt;&gt;$C$4,"",INDEX(jugtdm!$A$4:$I$900,A31,6)),"")</f>
      </c>
      <c r="F31" s="153">
        <f>_xlfn.IFERROR(IF(D31&lt;&gt;$C$4,"",INDEX(jugtdm!$A$4:$I$900,A31,4)),"")</f>
      </c>
      <c r="G31" s="154">
        <f>_xlfn.IFERROR(IF(D31&lt;&gt;$C$4,"",INDEX(jugtdm!$A$4:$I$900,A31,9)),"")</f>
      </c>
      <c r="H31" s="131"/>
      <c r="I31" s="138">
        <f t="shared" si="1"/>
      </c>
      <c r="J31" s="151">
        <f>_xlfn.IFERROR(IF(L31&lt;&gt;$C$4,"",INDEX(jugtdm!$A$4:$I$900,I31,7)),"")</f>
      </c>
      <c r="K31" s="152">
        <f>_xlfn.IFERROR(IF(L31&lt;&gt;$C$4,"",INDEX(jugtdm!$A$4:$I$900,I31,5)),"")</f>
      </c>
      <c r="L31" s="153">
        <f>_xlfn.IFERROR(IF(INDEX(jugtdm!$A$4:$I$900,I31,8)&lt;&gt;$C$4,"",INDEX(jugtdm!$A$4:$I$900,I31,8)),"")</f>
      </c>
      <c r="M31" s="153">
        <f>_xlfn.IFERROR(IF(L31&lt;&gt;$C$4,"",INDEX(jugtdm!$A$4:$I$900,I31,6)),"")</f>
      </c>
      <c r="N31" s="153">
        <f>_xlfn.IFERROR(IF(L31&lt;&gt;$C$4,"",INDEX(jugtdm!$A$4:$I$900,I31,4)),"")</f>
      </c>
      <c r="O31" s="154">
        <f>_xlfn.IFERROR(IF(L31&lt;&gt;$C$4,"",INDEX(jugtdm!$A$4:$I$900,I31,9)),"")</f>
      </c>
      <c r="P31" s="157">
        <v>303</v>
      </c>
      <c r="Q31" s="130" t="s">
        <v>478</v>
      </c>
    </row>
    <row r="32" spans="1:17" ht="12.75">
      <c r="A32" s="138">
        <f t="shared" si="0"/>
      </c>
      <c r="B32" s="143">
        <f>_xlfn.IFERROR(IF(D32&lt;&gt;$C$4,"",INDEX(jugtdm!$A$4:$I$900,A32,7)),"")</f>
      </c>
      <c r="C32" s="144">
        <f>_xlfn.IFERROR(IF(D32&lt;&gt;$C$4,"",INDEX(jugtdm!$A$4:$I$900,A32,5)),"")</f>
      </c>
      <c r="D32" s="145">
        <f>_xlfn.IFERROR(IF(INDEX(jugtdm!$A$4:$I$900,A32,8)&lt;&gt;$C$4,"",INDEX(jugtdm!$A$4:$I$900,A32,8)),"")</f>
      </c>
      <c r="E32" s="145">
        <f>_xlfn.IFERROR(IF(D32&lt;&gt;$C$4,"",INDEX(jugtdm!$A$4:$I$900,A32,6)),"")</f>
      </c>
      <c r="F32" s="145">
        <f>_xlfn.IFERROR(IF(D32&lt;&gt;$C$4,"",INDEX(jugtdm!$A$4:$I$900,A32,4)),"")</f>
      </c>
      <c r="G32" s="146">
        <f>_xlfn.IFERROR(IF(D32&lt;&gt;$C$4,"",INDEX(jugtdm!$A$4:$I$900,A32,9)),"")</f>
      </c>
      <c r="H32" s="131"/>
      <c r="I32" s="138">
        <f t="shared" si="1"/>
      </c>
      <c r="J32" s="143">
        <f>_xlfn.IFERROR(IF(L32&lt;&gt;$C$4,"",INDEX(jugtdm!$A$4:$I$900,I32,7)),"")</f>
      </c>
      <c r="K32" s="144">
        <f>_xlfn.IFERROR(IF(L32&lt;&gt;$C$4,"",INDEX(jugtdm!$A$4:$I$900,I32,5)),"")</f>
      </c>
      <c r="L32" s="145">
        <f>_xlfn.IFERROR(IF(INDEX(jugtdm!$A$4:$I$900,I32,8)&lt;&gt;$C$4,"",INDEX(jugtdm!$A$4:$I$900,I32,8)),"")</f>
      </c>
      <c r="M32" s="145">
        <f>_xlfn.IFERROR(IF(L32&lt;&gt;$C$4,"",INDEX(jugtdm!$A$4:$I$900,I32,6)),"")</f>
      </c>
      <c r="N32" s="145">
        <f>_xlfn.IFERROR(IF(L32&lt;&gt;$C$4,"",INDEX(jugtdm!$A$4:$I$900,I32,4)),"")</f>
      </c>
      <c r="O32" s="146">
        <f>_xlfn.IFERROR(IF(L32&lt;&gt;$C$4,"",INDEX(jugtdm!$A$4:$I$900,I32,9)),"")</f>
      </c>
      <c r="P32" s="157">
        <v>304</v>
      </c>
      <c r="Q32" s="130" t="s">
        <v>54</v>
      </c>
    </row>
    <row r="33" spans="1:17" ht="12.75">
      <c r="A33" s="138">
        <f t="shared" si="0"/>
      </c>
      <c r="B33" s="147">
        <f>_xlfn.IFERROR(IF(D33&lt;&gt;$C$4,"",INDEX(jugtdm!$A$4:$I$900,A33,7)),"")</f>
      </c>
      <c r="C33" s="148">
        <f>_xlfn.IFERROR(IF(D33&lt;&gt;$C$4,"",INDEX(jugtdm!$A$4:$I$900,A33,5)),"")</f>
      </c>
      <c r="D33" s="149">
        <f>_xlfn.IFERROR(IF(INDEX(jugtdm!$A$4:$I$900,A33,8)&lt;&gt;$C$4,"",INDEX(jugtdm!$A$4:$I$900,A33,8)),"")</f>
      </c>
      <c r="E33" s="149">
        <f>_xlfn.IFERROR(IF(D33&lt;&gt;$C$4,"",INDEX(jugtdm!$A$4:$I$900,A33,6)),"")</f>
      </c>
      <c r="F33" s="149">
        <f>_xlfn.IFERROR(IF(D33&lt;&gt;$C$4,"",INDEX(jugtdm!$A$4:$I$900,A33,4)),"")</f>
      </c>
      <c r="G33" s="150">
        <f>_xlfn.IFERROR(IF(D33&lt;&gt;$C$4,"",INDEX(jugtdm!$A$4:$I$900,A33,9)),"")</f>
      </c>
      <c r="H33" s="131"/>
      <c r="I33" s="138">
        <f t="shared" si="1"/>
      </c>
      <c r="J33" s="147">
        <f>_xlfn.IFERROR(IF(L33&lt;&gt;$C$4,"",INDEX(jugtdm!$A$4:$I$900,I33,7)),"")</f>
      </c>
      <c r="K33" s="148">
        <f>_xlfn.IFERROR(IF(L33&lt;&gt;$C$4,"",INDEX(jugtdm!$A$4:$I$900,I33,5)),"")</f>
      </c>
      <c r="L33" s="149">
        <f>_xlfn.IFERROR(IF(INDEX(jugtdm!$A$4:$I$900,I33,8)&lt;&gt;$C$4,"",INDEX(jugtdm!$A$4:$I$900,I33,8)),"")</f>
      </c>
      <c r="M33" s="149">
        <f>_xlfn.IFERROR(IF(L33&lt;&gt;$C$4,"",INDEX(jugtdm!$A$4:$I$900,I33,6)),"")</f>
      </c>
      <c r="N33" s="149">
        <f>_xlfn.IFERROR(IF(L33&lt;&gt;$C$4,"",INDEX(jugtdm!$A$4:$I$900,I33,4)),"")</f>
      </c>
      <c r="O33" s="150">
        <f>_xlfn.IFERROR(IF(L33&lt;&gt;$C$4,"",INDEX(jugtdm!$A$4:$I$900,I33,9)),"")</f>
      </c>
      <c r="P33" s="157">
        <v>305</v>
      </c>
      <c r="Q33" s="130" t="s">
        <v>480</v>
      </c>
    </row>
    <row r="34" spans="1:17" ht="12.75">
      <c r="A34" s="138">
        <f t="shared" si="0"/>
      </c>
      <c r="B34" s="151">
        <f>_xlfn.IFERROR(IF(D34&lt;&gt;$C$4,"",INDEX(jugtdm!$A$4:$I$900,A34,7)),"")</f>
      </c>
      <c r="C34" s="152">
        <f>_xlfn.IFERROR(IF(D34&lt;&gt;$C$4,"",INDEX(jugtdm!$A$4:$I$900,A34,5)),"")</f>
      </c>
      <c r="D34" s="153">
        <f>_xlfn.IFERROR(IF(INDEX(jugtdm!$A$4:$I$900,A34,8)&lt;&gt;$C$4,"",INDEX(jugtdm!$A$4:$I$900,A34,8)),"")</f>
      </c>
      <c r="E34" s="153">
        <f>_xlfn.IFERROR(IF(D34&lt;&gt;$C$4,"",INDEX(jugtdm!$A$4:$I$900,A34,6)),"")</f>
      </c>
      <c r="F34" s="153">
        <f>_xlfn.IFERROR(IF(D34&lt;&gt;$C$4,"",INDEX(jugtdm!$A$4:$I$900,A34,4)),"")</f>
      </c>
      <c r="G34" s="154">
        <f>_xlfn.IFERROR(IF(D34&lt;&gt;$C$4,"",INDEX(jugtdm!$A$4:$I$900,A34,9)),"")</f>
      </c>
      <c r="H34" s="131"/>
      <c r="I34" s="138">
        <f t="shared" si="1"/>
      </c>
      <c r="J34" s="151">
        <f>_xlfn.IFERROR(IF(L34&lt;&gt;$C$4,"",INDEX(jugtdm!$A$4:$I$900,I34,7)),"")</f>
      </c>
      <c r="K34" s="152">
        <f>_xlfn.IFERROR(IF(L34&lt;&gt;$C$4,"",INDEX(jugtdm!$A$4:$I$900,I34,5)),"")</f>
      </c>
      <c r="L34" s="153">
        <f>_xlfn.IFERROR(IF(INDEX(jugtdm!$A$4:$I$900,I34,8)&lt;&gt;$C$4,"",INDEX(jugtdm!$A$4:$I$900,I34,8)),"")</f>
      </c>
      <c r="M34" s="153">
        <f>_xlfn.IFERROR(IF(L34&lt;&gt;$C$4,"",INDEX(jugtdm!$A$4:$I$900,I34,6)),"")</f>
      </c>
      <c r="N34" s="153">
        <f>_xlfn.IFERROR(IF(L34&lt;&gt;$C$4,"",INDEX(jugtdm!$A$4:$I$900,I34,4)),"")</f>
      </c>
      <c r="O34" s="154">
        <f>_xlfn.IFERROR(IF(L34&lt;&gt;$C$4,"",INDEX(jugtdm!$A$4:$I$900,I34,9)),"")</f>
      </c>
      <c r="P34" s="157">
        <v>306</v>
      </c>
      <c r="Q34" s="130" t="s">
        <v>481</v>
      </c>
    </row>
    <row r="35" spans="8:18" ht="12.75">
      <c r="H35" s="155"/>
      <c r="I35" s="155"/>
      <c r="J35" s="155"/>
      <c r="K35" s="155"/>
      <c r="L35" s="155"/>
      <c r="M35" s="155"/>
      <c r="N35" s="155"/>
      <c r="O35" s="155"/>
      <c r="P35" s="155">
        <v>307</v>
      </c>
      <c r="Q35" s="158" t="s">
        <v>485</v>
      </c>
      <c r="R35" s="155"/>
    </row>
    <row r="36" spans="16:17" ht="12.75">
      <c r="P36" s="157">
        <v>308</v>
      </c>
      <c r="Q36" s="130" t="s">
        <v>483</v>
      </c>
    </row>
    <row r="37" spans="16:17" ht="12.75">
      <c r="P37" s="157">
        <v>309</v>
      </c>
      <c r="Q37" s="130" t="s">
        <v>497</v>
      </c>
    </row>
    <row r="38" spans="16:17" ht="12.75">
      <c r="P38" s="157">
        <v>310</v>
      </c>
      <c r="Q38" s="130" t="s">
        <v>486</v>
      </c>
    </row>
    <row r="39" spans="16:17" ht="12.75">
      <c r="P39" s="157">
        <v>311</v>
      </c>
      <c r="Q39" s="130" t="s">
        <v>484</v>
      </c>
    </row>
    <row r="40" spans="16:17" ht="12.75">
      <c r="P40" s="157">
        <v>312</v>
      </c>
      <c r="Q40" s="130" t="s">
        <v>482</v>
      </c>
    </row>
    <row r="67" spans="2:9" ht="12.75">
      <c r="B67" s="125"/>
      <c r="C67" s="125"/>
      <c r="D67" s="156"/>
      <c r="E67" s="125"/>
      <c r="F67" s="125"/>
      <c r="G67" s="125"/>
      <c r="H67" s="125"/>
      <c r="I67" s="125"/>
    </row>
    <row r="68" spans="2:9" ht="12.75">
      <c r="B68" s="125"/>
      <c r="C68" s="125"/>
      <c r="D68" s="156"/>
      <c r="E68" s="125"/>
      <c r="F68" s="125"/>
      <c r="G68" s="125"/>
      <c r="H68" s="125"/>
      <c r="I68" s="125"/>
    </row>
  </sheetData>
  <sheetProtection sheet="1" selectLockedCells="1"/>
  <mergeCells count="1">
    <mergeCell ref="Q3:Q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K872"/>
  <sheetViews>
    <sheetView zoomScalePageLayoutView="0" workbookViewId="0" topLeftCell="A825">
      <selection activeCell="A815" sqref="A815:A856"/>
    </sheetView>
  </sheetViews>
  <sheetFormatPr defaultColWidth="11.421875" defaultRowHeight="12.75"/>
  <cols>
    <col min="1" max="1" width="11.57421875" style="115" customWidth="1"/>
    <col min="2" max="2" width="8.140625" style="0" customWidth="1"/>
    <col min="3" max="3" width="4.00390625" style="0" customWidth="1"/>
    <col min="4" max="4" width="3.28125" style="0" customWidth="1"/>
    <col min="5" max="5" width="27.8515625" style="0" customWidth="1"/>
    <col min="6" max="6" width="4.8515625" style="0" customWidth="1"/>
    <col min="7" max="7" width="6.00390625" style="113" customWidth="1"/>
    <col min="8" max="8" width="9.00390625" style="0" customWidth="1"/>
    <col min="9" max="9" width="3.57421875" style="0" customWidth="1"/>
    <col min="10" max="10" width="11.00390625" style="124" customWidth="1"/>
    <col min="11" max="11" width="1.57421875" style="122" customWidth="1"/>
  </cols>
  <sheetData>
    <row r="1" spans="1:9" ht="12.75">
      <c r="A1" s="116"/>
      <c r="B1" s="83"/>
      <c r="C1" s="47" t="s">
        <v>33</v>
      </c>
      <c r="D1" s="83"/>
      <c r="E1" s="83"/>
      <c r="F1" s="83"/>
      <c r="G1" s="111"/>
      <c r="H1" s="83"/>
      <c r="I1" s="83"/>
    </row>
    <row r="2" spans="1:9" ht="12.75">
      <c r="A2" s="116" t="s">
        <v>536</v>
      </c>
      <c r="B2" s="109" t="s">
        <v>537</v>
      </c>
      <c r="C2" s="109" t="s">
        <v>538</v>
      </c>
      <c r="D2" s="109" t="s">
        <v>539</v>
      </c>
      <c r="E2" s="109" t="s">
        <v>540</v>
      </c>
      <c r="F2" s="109" t="s">
        <v>541</v>
      </c>
      <c r="G2" s="114" t="s">
        <v>542</v>
      </c>
      <c r="H2" s="109" t="s">
        <v>543</v>
      </c>
      <c r="I2" s="109" t="s">
        <v>68</v>
      </c>
    </row>
    <row r="3" spans="1:11" ht="12.75">
      <c r="A3" s="117">
        <v>1</v>
      </c>
      <c r="B3" s="118" t="s">
        <v>1</v>
      </c>
      <c r="C3" s="119">
        <v>999</v>
      </c>
      <c r="D3" s="120" t="s">
        <v>1</v>
      </c>
      <c r="E3" s="120" t="s">
        <v>1</v>
      </c>
      <c r="F3" s="119" t="s">
        <v>1</v>
      </c>
      <c r="G3" s="121" t="s">
        <v>1</v>
      </c>
      <c r="H3" s="118" t="s">
        <v>1</v>
      </c>
      <c r="I3" s="118" t="s">
        <v>1</v>
      </c>
      <c r="K3" s="122" t="s">
        <v>1</v>
      </c>
    </row>
    <row r="4" spans="1:11" ht="12.75">
      <c r="A4" s="117">
        <v>2</v>
      </c>
      <c r="B4" s="118" t="s">
        <v>73</v>
      </c>
      <c r="C4" s="119">
        <v>101</v>
      </c>
      <c r="D4" s="120" t="s">
        <v>808</v>
      </c>
      <c r="E4" s="120" t="s">
        <v>833</v>
      </c>
      <c r="F4" s="119" t="s">
        <v>75</v>
      </c>
      <c r="G4" s="121">
        <v>1998</v>
      </c>
      <c r="H4" s="118" t="s">
        <v>495</v>
      </c>
      <c r="I4" s="119" t="s">
        <v>1</v>
      </c>
      <c r="K4" s="122" t="s">
        <v>1</v>
      </c>
    </row>
    <row r="5" spans="1:11" ht="12.75">
      <c r="A5" s="117">
        <v>3</v>
      </c>
      <c r="B5" s="118" t="s">
        <v>73</v>
      </c>
      <c r="C5" s="119">
        <v>101</v>
      </c>
      <c r="D5" s="120" t="s">
        <v>808</v>
      </c>
      <c r="E5" s="120" t="s">
        <v>834</v>
      </c>
      <c r="F5" s="119" t="s">
        <v>69</v>
      </c>
      <c r="G5" s="121">
        <v>1822</v>
      </c>
      <c r="H5" s="118" t="s">
        <v>495</v>
      </c>
      <c r="I5" s="119" t="s">
        <v>1</v>
      </c>
      <c r="K5" s="122" t="s">
        <v>1</v>
      </c>
    </row>
    <row r="6" spans="1:11" ht="12.75">
      <c r="A6" s="117">
        <v>4</v>
      </c>
      <c r="B6" s="118" t="s">
        <v>73</v>
      </c>
      <c r="C6" s="119">
        <v>101</v>
      </c>
      <c r="D6" s="120" t="s">
        <v>25</v>
      </c>
      <c r="E6" s="120" t="s">
        <v>1008</v>
      </c>
      <c r="F6" s="119" t="s">
        <v>72</v>
      </c>
      <c r="G6" s="121">
        <v>4874</v>
      </c>
      <c r="H6" s="118" t="s">
        <v>495</v>
      </c>
      <c r="I6" s="119" t="s">
        <v>1</v>
      </c>
      <c r="K6" s="122" t="s">
        <v>1</v>
      </c>
    </row>
    <row r="7" spans="1:11" ht="12.75">
      <c r="A7" s="117">
        <v>5</v>
      </c>
      <c r="B7" s="118" t="s">
        <v>73</v>
      </c>
      <c r="C7" s="119">
        <v>101</v>
      </c>
      <c r="D7" s="120" t="s">
        <v>25</v>
      </c>
      <c r="E7" s="120" t="s">
        <v>1008</v>
      </c>
      <c r="F7" s="119" t="s">
        <v>72</v>
      </c>
      <c r="G7" s="121">
        <v>4874</v>
      </c>
      <c r="H7" s="118" t="s">
        <v>495</v>
      </c>
      <c r="I7" s="119"/>
      <c r="K7" s="122" t="s">
        <v>1</v>
      </c>
    </row>
    <row r="8" spans="1:11" ht="12.75">
      <c r="A8" s="117">
        <v>6</v>
      </c>
      <c r="B8" s="118" t="s">
        <v>73</v>
      </c>
      <c r="C8" s="119">
        <v>101</v>
      </c>
      <c r="D8" s="120" t="s">
        <v>25</v>
      </c>
      <c r="E8" s="120" t="s">
        <v>594</v>
      </c>
      <c r="F8" s="119" t="s">
        <v>112</v>
      </c>
      <c r="G8" s="121">
        <v>6210</v>
      </c>
      <c r="H8" s="118" t="s">
        <v>495</v>
      </c>
      <c r="I8" s="119" t="s">
        <v>1</v>
      </c>
      <c r="K8" s="122" t="s">
        <v>1</v>
      </c>
    </row>
    <row r="9" spans="1:11" ht="12.75">
      <c r="A9" s="115">
        <v>7</v>
      </c>
      <c r="B9" s="33" t="s">
        <v>73</v>
      </c>
      <c r="C9">
        <v>101</v>
      </c>
      <c r="D9" t="s">
        <v>25</v>
      </c>
      <c r="E9" t="s">
        <v>593</v>
      </c>
      <c r="F9" t="s">
        <v>112</v>
      </c>
      <c r="G9" s="112">
        <v>11573</v>
      </c>
      <c r="H9" s="32" t="s">
        <v>495</v>
      </c>
      <c r="I9" t="s">
        <v>1</v>
      </c>
      <c r="K9" s="122" t="s">
        <v>1</v>
      </c>
    </row>
    <row r="10" spans="1:11" ht="12.75">
      <c r="A10" s="115">
        <v>8</v>
      </c>
      <c r="B10" s="33" t="s">
        <v>73</v>
      </c>
      <c r="C10">
        <v>101</v>
      </c>
      <c r="D10" t="s">
        <v>25</v>
      </c>
      <c r="E10" t="s">
        <v>641</v>
      </c>
      <c r="F10" t="s">
        <v>88</v>
      </c>
      <c r="G10" s="112">
        <v>9149</v>
      </c>
      <c r="H10" s="32" t="s">
        <v>495</v>
      </c>
      <c r="I10" t="s">
        <v>1</v>
      </c>
      <c r="K10" s="122" t="s">
        <v>1</v>
      </c>
    </row>
    <row r="11" spans="1:11" ht="12.75">
      <c r="A11" s="115">
        <v>9</v>
      </c>
      <c r="B11" s="33" t="s">
        <v>73</v>
      </c>
      <c r="C11">
        <v>101</v>
      </c>
      <c r="D11" t="s">
        <v>808</v>
      </c>
      <c r="E11" t="s">
        <v>835</v>
      </c>
      <c r="F11" t="s">
        <v>75</v>
      </c>
      <c r="G11" s="112">
        <v>2948</v>
      </c>
      <c r="H11" s="32" t="s">
        <v>495</v>
      </c>
      <c r="I11" t="s">
        <v>1</v>
      </c>
      <c r="K11" s="122" t="s">
        <v>1</v>
      </c>
    </row>
    <row r="12" spans="1:11" ht="12.75">
      <c r="A12" s="115">
        <v>10</v>
      </c>
      <c r="B12" s="33" t="s">
        <v>73</v>
      </c>
      <c r="C12">
        <v>101</v>
      </c>
      <c r="D12" t="s">
        <v>25</v>
      </c>
      <c r="E12" t="s">
        <v>592</v>
      </c>
      <c r="F12" t="s">
        <v>112</v>
      </c>
      <c r="G12" s="112">
        <v>9053</v>
      </c>
      <c r="H12" s="32" t="s">
        <v>495</v>
      </c>
      <c r="I12" t="s">
        <v>1</v>
      </c>
      <c r="K12" s="122" t="s">
        <v>1</v>
      </c>
    </row>
    <row r="13" spans="1:11" ht="12.75">
      <c r="A13" s="115">
        <v>11</v>
      </c>
      <c r="B13" s="33" t="s">
        <v>73</v>
      </c>
      <c r="C13">
        <v>101</v>
      </c>
      <c r="D13" t="s">
        <v>77</v>
      </c>
      <c r="E13" t="s">
        <v>598</v>
      </c>
      <c r="F13" t="s">
        <v>69</v>
      </c>
      <c r="G13" s="112">
        <v>1341</v>
      </c>
      <c r="H13" s="32" t="s">
        <v>495</v>
      </c>
      <c r="I13" t="s">
        <v>1</v>
      </c>
      <c r="K13" s="122" t="s">
        <v>1</v>
      </c>
    </row>
    <row r="14" spans="1:11" ht="12.75">
      <c r="A14" s="115">
        <v>12</v>
      </c>
      <c r="B14" s="33" t="s">
        <v>73</v>
      </c>
      <c r="C14">
        <v>101</v>
      </c>
      <c r="D14" t="s">
        <v>25</v>
      </c>
      <c r="E14" t="s">
        <v>590</v>
      </c>
      <c r="F14" t="s">
        <v>88</v>
      </c>
      <c r="G14" s="112">
        <v>12490</v>
      </c>
      <c r="H14" s="32" t="s">
        <v>495</v>
      </c>
      <c r="I14" t="s">
        <v>1</v>
      </c>
      <c r="K14" s="122" t="s">
        <v>1</v>
      </c>
    </row>
    <row r="15" spans="1:11" ht="12.75">
      <c r="A15" s="115">
        <v>13</v>
      </c>
      <c r="B15" s="33" t="s">
        <v>73</v>
      </c>
      <c r="C15">
        <v>101</v>
      </c>
      <c r="D15" t="s">
        <v>808</v>
      </c>
      <c r="E15" t="s">
        <v>836</v>
      </c>
      <c r="F15" t="s">
        <v>69</v>
      </c>
      <c r="G15" s="112">
        <v>12215</v>
      </c>
      <c r="H15" s="32" t="s">
        <v>495</v>
      </c>
      <c r="I15" t="s">
        <v>1</v>
      </c>
      <c r="K15" s="122" t="s">
        <v>1</v>
      </c>
    </row>
    <row r="16" spans="1:11" ht="12.75">
      <c r="A16" s="115">
        <v>14</v>
      </c>
      <c r="B16" s="33" t="s">
        <v>73</v>
      </c>
      <c r="C16">
        <v>101</v>
      </c>
      <c r="D16" t="s">
        <v>25</v>
      </c>
      <c r="E16" t="s">
        <v>642</v>
      </c>
      <c r="F16" t="s">
        <v>112</v>
      </c>
      <c r="G16" s="112">
        <v>11899</v>
      </c>
      <c r="H16" s="32" t="s">
        <v>495</v>
      </c>
      <c r="I16" t="s">
        <v>1</v>
      </c>
      <c r="K16" s="122" t="s">
        <v>1</v>
      </c>
    </row>
    <row r="17" spans="1:11" ht="12.75">
      <c r="A17" s="115">
        <v>15</v>
      </c>
      <c r="B17" s="33" t="s">
        <v>73</v>
      </c>
      <c r="C17">
        <v>101</v>
      </c>
      <c r="D17" t="s">
        <v>77</v>
      </c>
      <c r="E17" t="s">
        <v>587</v>
      </c>
      <c r="F17" t="s">
        <v>85</v>
      </c>
      <c r="G17" s="112">
        <v>7060</v>
      </c>
      <c r="H17" s="32" t="s">
        <v>495</v>
      </c>
      <c r="I17" t="s">
        <v>1</v>
      </c>
      <c r="K17" s="122" t="s">
        <v>1</v>
      </c>
    </row>
    <row r="18" spans="1:11" ht="12.75">
      <c r="A18" s="115">
        <v>16</v>
      </c>
      <c r="B18" s="33" t="s">
        <v>73</v>
      </c>
      <c r="C18">
        <v>101</v>
      </c>
      <c r="D18" t="s">
        <v>25</v>
      </c>
      <c r="E18" t="s">
        <v>595</v>
      </c>
      <c r="F18" t="s">
        <v>112</v>
      </c>
      <c r="G18" s="112">
        <v>6186</v>
      </c>
      <c r="H18" s="32" t="s">
        <v>495</v>
      </c>
      <c r="I18" t="s">
        <v>1</v>
      </c>
      <c r="K18" s="122" t="s">
        <v>1</v>
      </c>
    </row>
    <row r="19" spans="1:11" ht="12.75">
      <c r="A19" s="115">
        <v>17</v>
      </c>
      <c r="B19" s="33" t="s">
        <v>73</v>
      </c>
      <c r="C19">
        <v>101</v>
      </c>
      <c r="D19" t="s">
        <v>77</v>
      </c>
      <c r="E19" t="s">
        <v>588</v>
      </c>
      <c r="F19" t="s">
        <v>85</v>
      </c>
      <c r="G19" s="112">
        <v>8020</v>
      </c>
      <c r="H19" s="32" t="s">
        <v>495</v>
      </c>
      <c r="I19" t="s">
        <v>1</v>
      </c>
      <c r="K19" s="122" t="s">
        <v>1</v>
      </c>
    </row>
    <row r="20" spans="1:11" ht="12.75">
      <c r="A20" s="115">
        <v>18</v>
      </c>
      <c r="B20" s="33" t="s">
        <v>73</v>
      </c>
      <c r="C20">
        <v>101</v>
      </c>
      <c r="D20" t="s">
        <v>808</v>
      </c>
      <c r="E20" t="s">
        <v>837</v>
      </c>
      <c r="F20" t="s">
        <v>69</v>
      </c>
      <c r="G20" s="112">
        <v>11342</v>
      </c>
      <c r="H20" s="32" t="s">
        <v>495</v>
      </c>
      <c r="I20" t="s">
        <v>1</v>
      </c>
      <c r="K20" s="122" t="s">
        <v>1</v>
      </c>
    </row>
    <row r="21" spans="1:11" ht="12.75">
      <c r="A21" s="115">
        <v>19</v>
      </c>
      <c r="B21" s="33" t="s">
        <v>73</v>
      </c>
      <c r="C21">
        <v>101</v>
      </c>
      <c r="D21" t="s">
        <v>25</v>
      </c>
      <c r="E21" t="s">
        <v>591</v>
      </c>
      <c r="F21" t="s">
        <v>112</v>
      </c>
      <c r="G21" s="112">
        <v>7371</v>
      </c>
      <c r="H21" s="32" t="s">
        <v>495</v>
      </c>
      <c r="I21" t="s">
        <v>1</v>
      </c>
      <c r="K21" s="122" t="s">
        <v>1</v>
      </c>
    </row>
    <row r="22" spans="1:11" ht="12.75">
      <c r="A22" s="115">
        <v>20</v>
      </c>
      <c r="B22" s="33" t="s">
        <v>73</v>
      </c>
      <c r="C22">
        <v>101</v>
      </c>
      <c r="D22" t="s">
        <v>77</v>
      </c>
      <c r="E22" t="s">
        <v>584</v>
      </c>
      <c r="F22" t="s">
        <v>72</v>
      </c>
      <c r="G22" s="112">
        <v>2192</v>
      </c>
      <c r="H22" s="32" t="s">
        <v>495</v>
      </c>
      <c r="I22" t="s">
        <v>1</v>
      </c>
      <c r="K22" s="122" t="s">
        <v>1</v>
      </c>
    </row>
    <row r="23" spans="1:11" ht="12.75">
      <c r="A23" s="115">
        <v>21</v>
      </c>
      <c r="B23" s="33" t="s">
        <v>73</v>
      </c>
      <c r="C23">
        <v>101</v>
      </c>
      <c r="D23" t="s">
        <v>77</v>
      </c>
      <c r="E23" t="s">
        <v>585</v>
      </c>
      <c r="F23" t="s">
        <v>72</v>
      </c>
      <c r="G23" s="112">
        <v>1897</v>
      </c>
      <c r="H23" s="32" t="s">
        <v>495</v>
      </c>
      <c r="I23" t="s">
        <v>1</v>
      </c>
      <c r="K23" s="122" t="s">
        <v>1</v>
      </c>
    </row>
    <row r="24" spans="1:11" ht="12.75">
      <c r="A24" s="115">
        <v>22</v>
      </c>
      <c r="B24" s="33" t="s">
        <v>73</v>
      </c>
      <c r="C24">
        <v>101</v>
      </c>
      <c r="D24" t="s">
        <v>25</v>
      </c>
      <c r="E24" t="s">
        <v>597</v>
      </c>
      <c r="F24" t="s">
        <v>78</v>
      </c>
      <c r="G24" s="112">
        <v>7372</v>
      </c>
      <c r="H24" s="32" t="s">
        <v>495</v>
      </c>
      <c r="I24" t="s">
        <v>1</v>
      </c>
      <c r="K24" s="122" t="s">
        <v>1</v>
      </c>
    </row>
    <row r="25" spans="1:11" ht="12.75">
      <c r="A25" s="115">
        <v>23</v>
      </c>
      <c r="B25" s="33" t="s">
        <v>73</v>
      </c>
      <c r="C25">
        <v>101</v>
      </c>
      <c r="D25" t="s">
        <v>77</v>
      </c>
      <c r="E25" t="s">
        <v>586</v>
      </c>
      <c r="F25" t="s">
        <v>69</v>
      </c>
      <c r="G25" s="112">
        <v>3342</v>
      </c>
      <c r="H25" s="32" t="s">
        <v>495</v>
      </c>
      <c r="I25" t="s">
        <v>1</v>
      </c>
      <c r="K25" s="122" t="s">
        <v>1</v>
      </c>
    </row>
    <row r="26" spans="1:11" ht="12.75">
      <c r="A26" s="115">
        <v>24</v>
      </c>
      <c r="B26" s="33" t="s">
        <v>73</v>
      </c>
      <c r="C26">
        <v>101</v>
      </c>
      <c r="D26" t="s">
        <v>808</v>
      </c>
      <c r="E26" t="s">
        <v>838</v>
      </c>
      <c r="F26" t="s">
        <v>69</v>
      </c>
      <c r="G26" s="112">
        <v>11324</v>
      </c>
      <c r="H26" s="32" t="s">
        <v>495</v>
      </c>
      <c r="I26" t="s">
        <v>1</v>
      </c>
      <c r="K26" s="122" t="s">
        <v>1</v>
      </c>
    </row>
    <row r="27" spans="1:11" ht="12.75">
      <c r="A27" s="115">
        <v>25</v>
      </c>
      <c r="B27" s="33" t="s">
        <v>73</v>
      </c>
      <c r="C27">
        <v>101</v>
      </c>
      <c r="D27" t="s">
        <v>808</v>
      </c>
      <c r="E27" t="s">
        <v>839</v>
      </c>
      <c r="F27" t="s">
        <v>78</v>
      </c>
      <c r="G27" s="112">
        <v>5236</v>
      </c>
      <c r="H27" s="32" t="s">
        <v>495</v>
      </c>
      <c r="I27" t="s">
        <v>1</v>
      </c>
      <c r="K27" s="122" t="s">
        <v>1</v>
      </c>
    </row>
    <row r="28" spans="1:11" ht="12.75">
      <c r="A28" s="115">
        <v>26</v>
      </c>
      <c r="B28" s="33" t="s">
        <v>73</v>
      </c>
      <c r="C28">
        <v>101</v>
      </c>
      <c r="D28" t="s">
        <v>25</v>
      </c>
      <c r="E28" t="s">
        <v>596</v>
      </c>
      <c r="F28" t="s">
        <v>81</v>
      </c>
      <c r="G28" s="112">
        <v>6143</v>
      </c>
      <c r="H28" s="32" t="s">
        <v>495</v>
      </c>
      <c r="I28" t="s">
        <v>1</v>
      </c>
      <c r="K28" s="122" t="s">
        <v>1</v>
      </c>
    </row>
    <row r="29" spans="1:11" ht="12.75">
      <c r="A29" s="115">
        <v>27</v>
      </c>
      <c r="B29" s="33" t="s">
        <v>73</v>
      </c>
      <c r="C29">
        <v>101</v>
      </c>
      <c r="D29" t="s">
        <v>808</v>
      </c>
      <c r="E29" t="s">
        <v>840</v>
      </c>
      <c r="F29" t="s">
        <v>69</v>
      </c>
      <c r="G29" s="112">
        <v>1088</v>
      </c>
      <c r="H29" s="32" t="s">
        <v>495</v>
      </c>
      <c r="I29" t="s">
        <v>1</v>
      </c>
      <c r="K29" s="122" t="s">
        <v>1</v>
      </c>
    </row>
    <row r="30" spans="1:11" ht="12.75">
      <c r="A30" s="115">
        <v>28</v>
      </c>
      <c r="B30" s="33" t="s">
        <v>80</v>
      </c>
      <c r="C30">
        <v>101</v>
      </c>
      <c r="D30" t="s">
        <v>25</v>
      </c>
      <c r="E30" t="s">
        <v>643</v>
      </c>
      <c r="F30" t="s">
        <v>72</v>
      </c>
      <c r="G30" s="112">
        <v>7750</v>
      </c>
      <c r="H30" s="32" t="s">
        <v>495</v>
      </c>
      <c r="I30" t="s">
        <v>1</v>
      </c>
      <c r="K30" s="122" t="s">
        <v>1</v>
      </c>
    </row>
    <row r="31" spans="1:11" ht="12.75">
      <c r="A31" s="115">
        <v>29</v>
      </c>
      <c r="B31" s="33" t="s">
        <v>73</v>
      </c>
      <c r="C31">
        <v>101</v>
      </c>
      <c r="D31" t="s">
        <v>808</v>
      </c>
      <c r="E31" t="s">
        <v>841</v>
      </c>
      <c r="F31" t="s">
        <v>78</v>
      </c>
      <c r="G31" s="112">
        <v>6418</v>
      </c>
      <c r="H31" s="32" t="s">
        <v>495</v>
      </c>
      <c r="I31" t="s">
        <v>1</v>
      </c>
      <c r="K31" s="122" t="s">
        <v>1</v>
      </c>
    </row>
    <row r="32" spans="1:11" ht="12.75">
      <c r="A32" s="115">
        <v>30</v>
      </c>
      <c r="B32" s="33" t="s">
        <v>73</v>
      </c>
      <c r="C32">
        <v>101</v>
      </c>
      <c r="D32" t="s">
        <v>77</v>
      </c>
      <c r="E32" t="s">
        <v>601</v>
      </c>
      <c r="F32" t="s">
        <v>85</v>
      </c>
      <c r="G32" s="112">
        <v>4707</v>
      </c>
      <c r="H32" s="32" t="s">
        <v>495</v>
      </c>
      <c r="I32" t="s">
        <v>1</v>
      </c>
      <c r="K32" s="122" t="s">
        <v>1</v>
      </c>
    </row>
    <row r="33" spans="1:11" ht="12.75">
      <c r="A33" s="115">
        <v>31</v>
      </c>
      <c r="B33" s="33" t="s">
        <v>73</v>
      </c>
      <c r="C33">
        <v>102</v>
      </c>
      <c r="D33" t="s">
        <v>808</v>
      </c>
      <c r="E33" t="s">
        <v>842</v>
      </c>
      <c r="F33" t="s">
        <v>69</v>
      </c>
      <c r="G33" s="112">
        <v>1599</v>
      </c>
      <c r="H33" s="32" t="s">
        <v>494</v>
      </c>
      <c r="I33" t="s">
        <v>1</v>
      </c>
      <c r="K33" s="122" t="s">
        <v>1</v>
      </c>
    </row>
    <row r="34" spans="1:11" ht="12.75">
      <c r="A34" s="115">
        <v>32</v>
      </c>
      <c r="B34" s="33" t="s">
        <v>73</v>
      </c>
      <c r="C34">
        <v>102</v>
      </c>
      <c r="D34" t="s">
        <v>77</v>
      </c>
      <c r="E34" t="s">
        <v>583</v>
      </c>
      <c r="F34" t="s">
        <v>81</v>
      </c>
      <c r="G34" s="112">
        <v>9000</v>
      </c>
      <c r="H34" s="32" t="s">
        <v>494</v>
      </c>
      <c r="I34" t="s">
        <v>1</v>
      </c>
      <c r="K34" s="122" t="s">
        <v>1</v>
      </c>
    </row>
    <row r="35" spans="1:11" ht="12.75">
      <c r="A35" s="115">
        <v>33</v>
      </c>
      <c r="B35" s="33" t="s">
        <v>73</v>
      </c>
      <c r="C35">
        <v>102</v>
      </c>
      <c r="D35" t="s">
        <v>77</v>
      </c>
      <c r="E35" t="s">
        <v>582</v>
      </c>
      <c r="F35" t="s">
        <v>78</v>
      </c>
      <c r="G35" s="112">
        <v>7832</v>
      </c>
      <c r="H35" s="32" t="s">
        <v>494</v>
      </c>
      <c r="I35" t="s">
        <v>1</v>
      </c>
      <c r="K35" s="122" t="s">
        <v>1</v>
      </c>
    </row>
    <row r="36" spans="1:11" ht="12.75">
      <c r="A36" s="115">
        <v>34</v>
      </c>
      <c r="B36" s="33" t="s">
        <v>73</v>
      </c>
      <c r="C36">
        <v>102</v>
      </c>
      <c r="D36" t="s">
        <v>808</v>
      </c>
      <c r="E36" t="s">
        <v>843</v>
      </c>
      <c r="F36" t="s">
        <v>78</v>
      </c>
      <c r="G36" s="112">
        <v>7338</v>
      </c>
      <c r="H36" s="32" t="s">
        <v>494</v>
      </c>
      <c r="I36" t="s">
        <v>1</v>
      </c>
      <c r="K36" s="122" t="s">
        <v>1</v>
      </c>
    </row>
    <row r="37" spans="1:11" ht="12.75">
      <c r="A37" s="115">
        <v>35</v>
      </c>
      <c r="B37" s="33" t="s">
        <v>73</v>
      </c>
      <c r="C37">
        <v>102</v>
      </c>
      <c r="D37" t="s">
        <v>808</v>
      </c>
      <c r="E37" t="s">
        <v>844</v>
      </c>
      <c r="F37" t="s">
        <v>78</v>
      </c>
      <c r="G37" s="112">
        <v>8703</v>
      </c>
      <c r="H37" s="32" t="s">
        <v>494</v>
      </c>
      <c r="I37" t="s">
        <v>1</v>
      </c>
      <c r="K37" s="122" t="s">
        <v>1</v>
      </c>
    </row>
    <row r="38" spans="1:11" ht="12.75">
      <c r="A38" s="115">
        <v>36</v>
      </c>
      <c r="B38" s="33" t="s">
        <v>73</v>
      </c>
      <c r="C38">
        <v>102</v>
      </c>
      <c r="D38" t="s">
        <v>808</v>
      </c>
      <c r="E38" t="s">
        <v>845</v>
      </c>
      <c r="F38" t="s">
        <v>81</v>
      </c>
      <c r="G38" s="112">
        <v>8393</v>
      </c>
      <c r="H38" s="32" t="s">
        <v>494</v>
      </c>
      <c r="I38" t="s">
        <v>1</v>
      </c>
      <c r="K38" s="122" t="s">
        <v>1</v>
      </c>
    </row>
    <row r="39" spans="1:11" ht="12.75">
      <c r="A39" s="115">
        <v>37</v>
      </c>
      <c r="B39" s="33" t="s">
        <v>73</v>
      </c>
      <c r="C39">
        <v>102</v>
      </c>
      <c r="D39" t="s">
        <v>25</v>
      </c>
      <c r="E39" t="s">
        <v>576</v>
      </c>
      <c r="F39" t="s">
        <v>88</v>
      </c>
      <c r="G39" s="112">
        <v>6767</v>
      </c>
      <c r="H39" s="32" t="s">
        <v>494</v>
      </c>
      <c r="I39" t="s">
        <v>1</v>
      </c>
      <c r="K39" s="122" t="s">
        <v>1</v>
      </c>
    </row>
    <row r="40" spans="1:11" ht="12.75">
      <c r="A40" s="115">
        <v>38</v>
      </c>
      <c r="B40" s="33" t="s">
        <v>73</v>
      </c>
      <c r="C40">
        <v>102</v>
      </c>
      <c r="D40" t="s">
        <v>808</v>
      </c>
      <c r="E40" t="s">
        <v>846</v>
      </c>
      <c r="F40" t="s">
        <v>69</v>
      </c>
      <c r="G40" s="112">
        <v>1058</v>
      </c>
      <c r="H40" s="32" t="s">
        <v>494</v>
      </c>
      <c r="I40" t="s">
        <v>1</v>
      </c>
      <c r="K40" s="122" t="s">
        <v>1</v>
      </c>
    </row>
    <row r="41" spans="1:11" ht="12.75">
      <c r="A41" s="115">
        <v>39</v>
      </c>
      <c r="B41" s="33" t="s">
        <v>73</v>
      </c>
      <c r="C41">
        <v>102</v>
      </c>
      <c r="D41" t="s">
        <v>77</v>
      </c>
      <c r="E41" t="s">
        <v>581</v>
      </c>
      <c r="F41" t="s">
        <v>81</v>
      </c>
      <c r="G41" s="112">
        <v>6775</v>
      </c>
      <c r="H41" s="32" t="s">
        <v>494</v>
      </c>
      <c r="I41" t="s">
        <v>1</v>
      </c>
      <c r="K41" s="122" t="s">
        <v>1</v>
      </c>
    </row>
    <row r="42" spans="1:11" ht="12.75">
      <c r="A42" s="115">
        <v>40</v>
      </c>
      <c r="B42" s="33" t="s">
        <v>73</v>
      </c>
      <c r="C42">
        <v>102</v>
      </c>
      <c r="D42" t="s">
        <v>808</v>
      </c>
      <c r="E42" t="s">
        <v>847</v>
      </c>
      <c r="F42" t="s">
        <v>69</v>
      </c>
      <c r="G42" s="112">
        <v>1447</v>
      </c>
      <c r="H42" s="32" t="s">
        <v>494</v>
      </c>
      <c r="I42" t="s">
        <v>1</v>
      </c>
      <c r="K42" s="122" t="s">
        <v>1</v>
      </c>
    </row>
    <row r="43" spans="1:11" ht="12.75">
      <c r="A43" s="115">
        <v>41</v>
      </c>
      <c r="B43" s="33" t="s">
        <v>80</v>
      </c>
      <c r="C43">
        <v>102</v>
      </c>
      <c r="D43" t="s">
        <v>25</v>
      </c>
      <c r="E43" t="s">
        <v>577</v>
      </c>
      <c r="F43" t="s">
        <v>88</v>
      </c>
      <c r="G43" s="112">
        <v>10782</v>
      </c>
      <c r="H43" s="32" t="s">
        <v>494</v>
      </c>
      <c r="I43" t="s">
        <v>1</v>
      </c>
      <c r="K43" s="122" t="s">
        <v>1</v>
      </c>
    </row>
    <row r="44" spans="1:11" ht="12.75">
      <c r="A44" s="115">
        <v>42</v>
      </c>
      <c r="B44" s="33" t="s">
        <v>73</v>
      </c>
      <c r="C44">
        <v>102</v>
      </c>
      <c r="D44" t="s">
        <v>808</v>
      </c>
      <c r="E44" t="s">
        <v>848</v>
      </c>
      <c r="F44" t="s">
        <v>112</v>
      </c>
      <c r="G44" s="112">
        <v>10489</v>
      </c>
      <c r="H44" s="32" t="s">
        <v>494</v>
      </c>
      <c r="I44" t="s">
        <v>1</v>
      </c>
      <c r="K44" s="122" t="s">
        <v>1</v>
      </c>
    </row>
    <row r="45" spans="1:11" ht="12.75">
      <c r="A45" s="115">
        <v>43</v>
      </c>
      <c r="B45" s="33" t="s">
        <v>73</v>
      </c>
      <c r="C45">
        <v>102</v>
      </c>
      <c r="D45" t="s">
        <v>808</v>
      </c>
      <c r="E45" t="s">
        <v>849</v>
      </c>
      <c r="F45" t="s">
        <v>78</v>
      </c>
      <c r="G45" s="112">
        <v>7406</v>
      </c>
      <c r="H45" s="32" t="s">
        <v>494</v>
      </c>
      <c r="I45" t="s">
        <v>1</v>
      </c>
      <c r="K45" s="122" t="s">
        <v>1</v>
      </c>
    </row>
    <row r="46" spans="1:11" ht="12.75">
      <c r="A46" s="115">
        <v>44</v>
      </c>
      <c r="B46" s="33" t="s">
        <v>73</v>
      </c>
      <c r="C46">
        <v>102</v>
      </c>
      <c r="D46" t="s">
        <v>808</v>
      </c>
      <c r="E46" t="s">
        <v>850</v>
      </c>
      <c r="F46" t="s">
        <v>81</v>
      </c>
      <c r="G46" s="112">
        <v>7978</v>
      </c>
      <c r="H46" s="32" t="s">
        <v>494</v>
      </c>
      <c r="I46" t="s">
        <v>1</v>
      </c>
      <c r="K46" s="122" t="s">
        <v>1</v>
      </c>
    </row>
    <row r="47" spans="1:11" ht="12.75">
      <c r="A47" s="115">
        <v>45</v>
      </c>
      <c r="B47" s="33" t="s">
        <v>73</v>
      </c>
      <c r="C47">
        <v>102</v>
      </c>
      <c r="D47" t="s">
        <v>808</v>
      </c>
      <c r="E47" t="s">
        <v>851</v>
      </c>
      <c r="F47" t="s">
        <v>81</v>
      </c>
      <c r="G47" s="112">
        <v>8050</v>
      </c>
      <c r="H47" s="32" t="s">
        <v>494</v>
      </c>
      <c r="I47" t="s">
        <v>1</v>
      </c>
      <c r="K47" s="122" t="s">
        <v>1</v>
      </c>
    </row>
    <row r="48" spans="1:11" ht="12.75">
      <c r="A48" s="115">
        <v>46</v>
      </c>
      <c r="B48" s="33" t="s">
        <v>80</v>
      </c>
      <c r="C48">
        <v>103</v>
      </c>
      <c r="D48" t="s">
        <v>808</v>
      </c>
      <c r="E48" t="s">
        <v>852</v>
      </c>
      <c r="F48" t="s">
        <v>69</v>
      </c>
      <c r="G48" s="112">
        <v>13011</v>
      </c>
      <c r="H48" s="32" t="s">
        <v>293</v>
      </c>
      <c r="I48" t="s">
        <v>1</v>
      </c>
      <c r="K48" s="122" t="s">
        <v>1</v>
      </c>
    </row>
    <row r="49" spans="1:11" ht="12.75">
      <c r="A49" s="115">
        <v>47</v>
      </c>
      <c r="B49" s="33" t="s">
        <v>73</v>
      </c>
      <c r="C49">
        <v>103</v>
      </c>
      <c r="D49" t="s">
        <v>25</v>
      </c>
      <c r="E49" t="s">
        <v>292</v>
      </c>
      <c r="F49" t="s">
        <v>112</v>
      </c>
      <c r="G49" s="112">
        <v>11710</v>
      </c>
      <c r="H49" s="32" t="s">
        <v>293</v>
      </c>
      <c r="I49" t="s">
        <v>1</v>
      </c>
      <c r="K49" s="122" t="s">
        <v>1</v>
      </c>
    </row>
    <row r="50" spans="1:11" ht="12.75">
      <c r="A50" s="115">
        <v>48</v>
      </c>
      <c r="B50" s="33" t="s">
        <v>73</v>
      </c>
      <c r="C50">
        <v>103</v>
      </c>
      <c r="D50" t="s">
        <v>808</v>
      </c>
      <c r="E50" t="s">
        <v>853</v>
      </c>
      <c r="F50" t="s">
        <v>78</v>
      </c>
      <c r="G50" s="112">
        <v>6102</v>
      </c>
      <c r="H50" s="32" t="s">
        <v>293</v>
      </c>
      <c r="I50" t="s">
        <v>1</v>
      </c>
      <c r="K50" s="122" t="s">
        <v>1</v>
      </c>
    </row>
    <row r="51" spans="1:11" ht="12.75">
      <c r="A51" s="115">
        <v>49</v>
      </c>
      <c r="B51" s="33" t="s">
        <v>73</v>
      </c>
      <c r="C51">
        <v>103</v>
      </c>
      <c r="D51" t="s">
        <v>808</v>
      </c>
      <c r="E51" t="s">
        <v>854</v>
      </c>
      <c r="F51" t="s">
        <v>69</v>
      </c>
      <c r="G51" s="112">
        <v>2275</v>
      </c>
      <c r="H51" s="32" t="s">
        <v>293</v>
      </c>
      <c r="I51" t="s">
        <v>1</v>
      </c>
      <c r="K51" s="122" t="s">
        <v>1</v>
      </c>
    </row>
    <row r="52" spans="1:11" ht="12.75">
      <c r="A52" s="115">
        <v>50</v>
      </c>
      <c r="B52" s="33" t="s">
        <v>73</v>
      </c>
      <c r="C52">
        <v>103</v>
      </c>
      <c r="D52" t="s">
        <v>77</v>
      </c>
      <c r="E52" t="s">
        <v>294</v>
      </c>
      <c r="F52" t="s">
        <v>72</v>
      </c>
      <c r="G52" s="112">
        <v>4086</v>
      </c>
      <c r="H52" s="32" t="s">
        <v>293</v>
      </c>
      <c r="I52" t="s">
        <v>1</v>
      </c>
      <c r="K52" s="122" t="s">
        <v>1</v>
      </c>
    </row>
    <row r="53" spans="1:11" ht="12.75">
      <c r="A53" s="115">
        <v>51</v>
      </c>
      <c r="B53" s="33" t="s">
        <v>73</v>
      </c>
      <c r="C53">
        <v>103</v>
      </c>
      <c r="D53" t="s">
        <v>25</v>
      </c>
      <c r="E53" t="s">
        <v>295</v>
      </c>
      <c r="F53" t="s">
        <v>69</v>
      </c>
      <c r="G53" s="112">
        <v>981</v>
      </c>
      <c r="H53" s="32" t="s">
        <v>293</v>
      </c>
      <c r="I53" t="s">
        <v>1</v>
      </c>
      <c r="K53" s="122" t="s">
        <v>1</v>
      </c>
    </row>
    <row r="54" spans="1:11" ht="12.75">
      <c r="A54" s="115">
        <v>52</v>
      </c>
      <c r="B54" s="33" t="s">
        <v>73</v>
      </c>
      <c r="C54">
        <v>103</v>
      </c>
      <c r="D54" t="s">
        <v>808</v>
      </c>
      <c r="E54" t="s">
        <v>855</v>
      </c>
      <c r="F54" t="s">
        <v>69</v>
      </c>
      <c r="G54" s="112">
        <v>1031</v>
      </c>
      <c r="H54" s="32" t="s">
        <v>293</v>
      </c>
      <c r="I54" t="s">
        <v>1</v>
      </c>
      <c r="K54" s="122" t="s">
        <v>1</v>
      </c>
    </row>
    <row r="55" spans="1:11" ht="12.75">
      <c r="A55" s="115">
        <v>53</v>
      </c>
      <c r="B55" s="33" t="s">
        <v>80</v>
      </c>
      <c r="C55">
        <v>103</v>
      </c>
      <c r="D55" t="s">
        <v>808</v>
      </c>
      <c r="E55" t="s">
        <v>1009</v>
      </c>
      <c r="F55" t="s">
        <v>69</v>
      </c>
      <c r="G55" s="112">
        <v>13892</v>
      </c>
      <c r="H55" s="32" t="s">
        <v>293</v>
      </c>
      <c r="K55" s="122" t="s">
        <v>1</v>
      </c>
    </row>
    <row r="56" spans="1:11" ht="12.75">
      <c r="A56" s="115">
        <v>54</v>
      </c>
      <c r="B56" s="33" t="s">
        <v>73</v>
      </c>
      <c r="C56">
        <v>103</v>
      </c>
      <c r="D56" t="s">
        <v>808</v>
      </c>
      <c r="E56" t="s">
        <v>856</v>
      </c>
      <c r="F56" t="s">
        <v>75</v>
      </c>
      <c r="G56" s="112">
        <v>6544</v>
      </c>
      <c r="H56" s="32" t="s">
        <v>293</v>
      </c>
      <c r="I56" t="s">
        <v>1</v>
      </c>
      <c r="K56" s="122" t="s">
        <v>1</v>
      </c>
    </row>
    <row r="57" spans="1:11" ht="12.75">
      <c r="A57" s="115">
        <v>55</v>
      </c>
      <c r="B57" s="33" t="s">
        <v>73</v>
      </c>
      <c r="C57">
        <v>103</v>
      </c>
      <c r="D57" t="s">
        <v>808</v>
      </c>
      <c r="E57" t="s">
        <v>857</v>
      </c>
      <c r="F57" t="s">
        <v>72</v>
      </c>
      <c r="G57" s="112">
        <v>804</v>
      </c>
      <c r="H57" s="32" t="s">
        <v>293</v>
      </c>
      <c r="I57" t="s">
        <v>1</v>
      </c>
      <c r="K57" s="122" t="s">
        <v>1</v>
      </c>
    </row>
    <row r="58" spans="1:11" ht="12.75">
      <c r="A58" s="115">
        <v>56</v>
      </c>
      <c r="B58" s="33" t="s">
        <v>73</v>
      </c>
      <c r="C58">
        <v>103</v>
      </c>
      <c r="D58" t="s">
        <v>25</v>
      </c>
      <c r="E58" t="s">
        <v>296</v>
      </c>
      <c r="F58" t="s">
        <v>112</v>
      </c>
      <c r="G58" s="112">
        <v>9087</v>
      </c>
      <c r="H58" s="32" t="s">
        <v>293</v>
      </c>
      <c r="I58" t="s">
        <v>1</v>
      </c>
      <c r="K58" s="122" t="s">
        <v>1</v>
      </c>
    </row>
    <row r="59" spans="1:11" ht="12.75">
      <c r="A59" s="115">
        <v>57</v>
      </c>
      <c r="B59" s="33" t="s">
        <v>80</v>
      </c>
      <c r="C59">
        <v>103</v>
      </c>
      <c r="D59" t="s">
        <v>808</v>
      </c>
      <c r="E59" t="s">
        <v>1010</v>
      </c>
      <c r="F59" t="s">
        <v>85</v>
      </c>
      <c r="G59" s="112">
        <v>13899</v>
      </c>
      <c r="H59" s="32" t="s">
        <v>293</v>
      </c>
      <c r="K59" s="122" t="s">
        <v>1</v>
      </c>
    </row>
    <row r="60" spans="1:11" ht="12.75">
      <c r="A60" s="115">
        <v>58</v>
      </c>
      <c r="B60" s="33" t="s">
        <v>80</v>
      </c>
      <c r="C60">
        <v>103</v>
      </c>
      <c r="D60" t="s">
        <v>25</v>
      </c>
      <c r="E60" t="s">
        <v>297</v>
      </c>
      <c r="F60" t="s">
        <v>112</v>
      </c>
      <c r="G60" s="112">
        <v>9089</v>
      </c>
      <c r="H60" s="32" t="s">
        <v>293</v>
      </c>
      <c r="I60" t="s">
        <v>1</v>
      </c>
      <c r="K60" s="122" t="s">
        <v>1</v>
      </c>
    </row>
    <row r="61" spans="1:11" ht="12.75">
      <c r="A61" s="115">
        <v>59</v>
      </c>
      <c r="B61" s="33" t="s">
        <v>73</v>
      </c>
      <c r="C61">
        <v>103</v>
      </c>
      <c r="D61" t="s">
        <v>25</v>
      </c>
      <c r="E61" t="s">
        <v>298</v>
      </c>
      <c r="F61" t="s">
        <v>112</v>
      </c>
      <c r="G61" s="112">
        <v>5988</v>
      </c>
      <c r="H61" s="32" t="s">
        <v>293</v>
      </c>
      <c r="I61" t="s">
        <v>1</v>
      </c>
      <c r="K61" s="122" t="s">
        <v>1</v>
      </c>
    </row>
    <row r="62" spans="1:11" ht="12.75">
      <c r="A62" s="115">
        <v>60</v>
      </c>
      <c r="B62" s="33" t="s">
        <v>73</v>
      </c>
      <c r="C62">
        <v>103</v>
      </c>
      <c r="D62" t="s">
        <v>77</v>
      </c>
      <c r="E62" t="s">
        <v>299</v>
      </c>
      <c r="F62" t="s">
        <v>75</v>
      </c>
      <c r="G62" s="112">
        <v>5218</v>
      </c>
      <c r="H62" s="32" t="s">
        <v>293</v>
      </c>
      <c r="I62" t="s">
        <v>1</v>
      </c>
      <c r="K62" s="122" t="s">
        <v>1</v>
      </c>
    </row>
    <row r="63" spans="1:11" ht="12.75">
      <c r="A63" s="115">
        <v>61</v>
      </c>
      <c r="B63" s="33" t="s">
        <v>73</v>
      </c>
      <c r="C63">
        <v>103</v>
      </c>
      <c r="D63" t="s">
        <v>808</v>
      </c>
      <c r="E63" t="s">
        <v>858</v>
      </c>
      <c r="F63" t="s">
        <v>85</v>
      </c>
      <c r="G63" s="112">
        <v>4706</v>
      </c>
      <c r="H63" s="32" t="s">
        <v>293</v>
      </c>
      <c r="I63" t="s">
        <v>1</v>
      </c>
      <c r="K63" s="122" t="s">
        <v>1</v>
      </c>
    </row>
    <row r="64" spans="1:11" ht="12.75">
      <c r="A64" s="115">
        <v>62</v>
      </c>
      <c r="B64" s="33" t="s">
        <v>73</v>
      </c>
      <c r="C64">
        <v>103</v>
      </c>
      <c r="D64" t="s">
        <v>77</v>
      </c>
      <c r="E64" t="s">
        <v>771</v>
      </c>
      <c r="F64" t="s">
        <v>72</v>
      </c>
      <c r="G64" s="112">
        <v>923</v>
      </c>
      <c r="H64" s="32" t="s">
        <v>293</v>
      </c>
      <c r="I64" t="s">
        <v>1</v>
      </c>
      <c r="K64" s="122" t="s">
        <v>1</v>
      </c>
    </row>
    <row r="65" spans="1:11" ht="12.75">
      <c r="A65" s="115">
        <v>63</v>
      </c>
      <c r="B65" s="33" t="s">
        <v>73</v>
      </c>
      <c r="C65">
        <v>103</v>
      </c>
      <c r="D65" t="s">
        <v>808</v>
      </c>
      <c r="E65" t="s">
        <v>859</v>
      </c>
      <c r="F65" t="s">
        <v>85</v>
      </c>
      <c r="G65" s="112">
        <v>4618</v>
      </c>
      <c r="H65" s="32" t="s">
        <v>293</v>
      </c>
      <c r="I65" t="s">
        <v>1</v>
      </c>
      <c r="K65" s="122" t="s">
        <v>1</v>
      </c>
    </row>
    <row r="66" spans="1:11" ht="12.75">
      <c r="A66" s="115">
        <v>64</v>
      </c>
      <c r="B66" s="33" t="s">
        <v>73</v>
      </c>
      <c r="C66">
        <v>103</v>
      </c>
      <c r="D66" t="s">
        <v>808</v>
      </c>
      <c r="E66" t="s">
        <v>860</v>
      </c>
      <c r="F66" t="s">
        <v>85</v>
      </c>
      <c r="G66" s="112">
        <v>4436</v>
      </c>
      <c r="H66" s="32" t="s">
        <v>293</v>
      </c>
      <c r="I66" t="s">
        <v>1</v>
      </c>
      <c r="K66" s="122" t="s">
        <v>1</v>
      </c>
    </row>
    <row r="67" spans="1:11" ht="12.75">
      <c r="A67" s="115">
        <v>65</v>
      </c>
      <c r="B67" s="33" t="s">
        <v>73</v>
      </c>
      <c r="C67">
        <v>103</v>
      </c>
      <c r="D67" t="s">
        <v>25</v>
      </c>
      <c r="E67" t="s">
        <v>300</v>
      </c>
      <c r="F67" t="s">
        <v>112</v>
      </c>
      <c r="G67" s="112">
        <v>7858</v>
      </c>
      <c r="H67" s="32" t="s">
        <v>293</v>
      </c>
      <c r="I67" t="s">
        <v>1</v>
      </c>
      <c r="J67" s="124" t="s">
        <v>1001</v>
      </c>
      <c r="K67" s="122" t="s">
        <v>1</v>
      </c>
    </row>
    <row r="68" spans="1:11" ht="12.75">
      <c r="A68" s="115">
        <v>66</v>
      </c>
      <c r="B68" s="33" t="s">
        <v>73</v>
      </c>
      <c r="C68">
        <v>103</v>
      </c>
      <c r="D68" t="s">
        <v>25</v>
      </c>
      <c r="E68" t="s">
        <v>301</v>
      </c>
      <c r="F68" t="s">
        <v>112</v>
      </c>
      <c r="G68" s="112">
        <v>10949</v>
      </c>
      <c r="H68" s="32" t="s">
        <v>293</v>
      </c>
      <c r="I68" t="s">
        <v>1</v>
      </c>
      <c r="K68" s="122" t="s">
        <v>1</v>
      </c>
    </row>
    <row r="69" spans="1:11" ht="12.75">
      <c r="A69" s="115">
        <v>67</v>
      </c>
      <c r="B69" s="33" t="s">
        <v>73</v>
      </c>
      <c r="C69">
        <v>103</v>
      </c>
      <c r="D69" t="s">
        <v>25</v>
      </c>
      <c r="E69" t="s">
        <v>772</v>
      </c>
      <c r="F69" t="s">
        <v>78</v>
      </c>
      <c r="G69" s="112">
        <v>10950</v>
      </c>
      <c r="H69" s="32" t="s">
        <v>293</v>
      </c>
      <c r="I69" t="s">
        <v>1</v>
      </c>
      <c r="K69" s="122" t="s">
        <v>1</v>
      </c>
    </row>
    <row r="70" spans="1:11" ht="12.75">
      <c r="A70" s="115">
        <v>68</v>
      </c>
      <c r="B70" s="33" t="s">
        <v>73</v>
      </c>
      <c r="C70">
        <v>103</v>
      </c>
      <c r="D70" t="s">
        <v>77</v>
      </c>
      <c r="E70" t="s">
        <v>773</v>
      </c>
      <c r="F70" t="s">
        <v>72</v>
      </c>
      <c r="G70" s="112">
        <v>857</v>
      </c>
      <c r="H70" s="32" t="s">
        <v>293</v>
      </c>
      <c r="I70" t="s">
        <v>1</v>
      </c>
      <c r="K70" s="122" t="s">
        <v>1</v>
      </c>
    </row>
    <row r="71" spans="1:11" ht="12.75">
      <c r="A71" s="115">
        <v>69</v>
      </c>
      <c r="B71" s="33" t="s">
        <v>80</v>
      </c>
      <c r="C71">
        <v>103</v>
      </c>
      <c r="D71" t="s">
        <v>808</v>
      </c>
      <c r="E71" t="s">
        <v>861</v>
      </c>
      <c r="F71" t="s">
        <v>69</v>
      </c>
      <c r="G71" s="112">
        <v>11194</v>
      </c>
      <c r="H71" s="32" t="s">
        <v>293</v>
      </c>
      <c r="I71" t="s">
        <v>1</v>
      </c>
      <c r="K71" s="122" t="s">
        <v>1</v>
      </c>
    </row>
    <row r="72" spans="1:11" ht="12.75">
      <c r="A72" s="115">
        <v>70</v>
      </c>
      <c r="B72" s="33" t="s">
        <v>73</v>
      </c>
      <c r="C72">
        <v>104</v>
      </c>
      <c r="D72" t="s">
        <v>77</v>
      </c>
      <c r="E72" t="s">
        <v>327</v>
      </c>
      <c r="F72" t="s">
        <v>72</v>
      </c>
      <c r="G72" s="112">
        <v>839</v>
      </c>
      <c r="H72" s="32" t="s">
        <v>328</v>
      </c>
      <c r="I72" t="s">
        <v>1</v>
      </c>
      <c r="K72" s="122" t="s">
        <v>1</v>
      </c>
    </row>
    <row r="73" spans="1:11" ht="12.75">
      <c r="A73" s="115">
        <v>71</v>
      </c>
      <c r="B73" s="33" t="s">
        <v>73</v>
      </c>
      <c r="C73">
        <v>104</v>
      </c>
      <c r="D73" t="s">
        <v>25</v>
      </c>
      <c r="E73" t="s">
        <v>329</v>
      </c>
      <c r="F73" t="s">
        <v>78</v>
      </c>
      <c r="G73" s="112">
        <v>8066</v>
      </c>
      <c r="H73" s="32" t="s">
        <v>328</v>
      </c>
      <c r="I73" t="s">
        <v>1</v>
      </c>
      <c r="K73" s="122" t="s">
        <v>1</v>
      </c>
    </row>
    <row r="74" spans="1:11" ht="12.75">
      <c r="A74" s="115">
        <v>72</v>
      </c>
      <c r="B74" s="33" t="s">
        <v>73</v>
      </c>
      <c r="C74">
        <v>104</v>
      </c>
      <c r="D74" t="s">
        <v>808</v>
      </c>
      <c r="E74" t="s">
        <v>862</v>
      </c>
      <c r="F74" t="s">
        <v>75</v>
      </c>
      <c r="G74" s="112">
        <v>2176</v>
      </c>
      <c r="H74" s="32" t="s">
        <v>328</v>
      </c>
      <c r="I74" t="s">
        <v>1</v>
      </c>
      <c r="K74" s="122" t="s">
        <v>1</v>
      </c>
    </row>
    <row r="75" spans="1:11" ht="12.75">
      <c r="A75" s="115">
        <v>73</v>
      </c>
      <c r="B75" s="33" t="s">
        <v>73</v>
      </c>
      <c r="C75">
        <v>104</v>
      </c>
      <c r="D75" t="s">
        <v>25</v>
      </c>
      <c r="E75" t="s">
        <v>330</v>
      </c>
      <c r="F75" t="s">
        <v>69</v>
      </c>
      <c r="G75" s="112">
        <v>5768</v>
      </c>
      <c r="H75" s="32" t="s">
        <v>328</v>
      </c>
      <c r="I75" t="s">
        <v>1</v>
      </c>
      <c r="K75" s="122" t="s">
        <v>1</v>
      </c>
    </row>
    <row r="76" spans="1:11" ht="12.75">
      <c r="A76" s="115">
        <v>74</v>
      </c>
      <c r="B76" s="33" t="s">
        <v>73</v>
      </c>
      <c r="C76">
        <v>104</v>
      </c>
      <c r="D76" t="s">
        <v>808</v>
      </c>
      <c r="E76" t="s">
        <v>863</v>
      </c>
      <c r="F76" t="s">
        <v>69</v>
      </c>
      <c r="G76" s="112">
        <v>1620</v>
      </c>
      <c r="H76" s="32" t="s">
        <v>328</v>
      </c>
      <c r="I76" t="s">
        <v>1</v>
      </c>
      <c r="K76" s="122" t="s">
        <v>1</v>
      </c>
    </row>
    <row r="77" spans="1:11" ht="12.75">
      <c r="A77" s="115">
        <v>75</v>
      </c>
      <c r="B77" s="33" t="s">
        <v>73</v>
      </c>
      <c r="C77">
        <v>104</v>
      </c>
      <c r="D77" t="s">
        <v>77</v>
      </c>
      <c r="E77" t="s">
        <v>316</v>
      </c>
      <c r="F77" t="s">
        <v>78</v>
      </c>
      <c r="G77" s="112">
        <v>8842</v>
      </c>
      <c r="H77" s="32" t="s">
        <v>328</v>
      </c>
      <c r="I77" t="s">
        <v>1</v>
      </c>
      <c r="K77" s="122" t="s">
        <v>1</v>
      </c>
    </row>
    <row r="78" spans="1:11" ht="12.75">
      <c r="A78" s="115">
        <v>76</v>
      </c>
      <c r="B78" s="33" t="s">
        <v>73</v>
      </c>
      <c r="C78">
        <v>104</v>
      </c>
      <c r="D78" t="s">
        <v>25</v>
      </c>
      <c r="E78" t="s">
        <v>779</v>
      </c>
      <c r="F78" t="s">
        <v>88</v>
      </c>
      <c r="G78" s="112">
        <v>11842</v>
      </c>
      <c r="H78" s="32" t="s">
        <v>328</v>
      </c>
      <c r="I78" t="s">
        <v>1</v>
      </c>
      <c r="K78" s="122" t="s">
        <v>1</v>
      </c>
    </row>
    <row r="79" spans="1:11" ht="12.75">
      <c r="A79" s="115">
        <v>77</v>
      </c>
      <c r="B79" s="33" t="s">
        <v>73</v>
      </c>
      <c r="C79">
        <v>104</v>
      </c>
      <c r="D79" t="s">
        <v>25</v>
      </c>
      <c r="E79" t="s">
        <v>778</v>
      </c>
      <c r="F79" t="s">
        <v>88</v>
      </c>
      <c r="G79" s="112">
        <v>11832</v>
      </c>
      <c r="H79" s="32" t="s">
        <v>328</v>
      </c>
      <c r="I79" t="s">
        <v>1</v>
      </c>
      <c r="K79" s="122" t="s">
        <v>1</v>
      </c>
    </row>
    <row r="80" spans="1:11" ht="12.75">
      <c r="A80" s="115">
        <v>78</v>
      </c>
      <c r="B80" s="33" t="s">
        <v>73</v>
      </c>
      <c r="C80">
        <v>104</v>
      </c>
      <c r="D80" t="s">
        <v>77</v>
      </c>
      <c r="E80" t="s">
        <v>331</v>
      </c>
      <c r="F80" t="s">
        <v>85</v>
      </c>
      <c r="G80" s="112">
        <v>7458</v>
      </c>
      <c r="H80" s="32" t="s">
        <v>328</v>
      </c>
      <c r="I80" t="s">
        <v>1</v>
      </c>
      <c r="J80" s="124" t="s">
        <v>1001</v>
      </c>
      <c r="K80" s="122" t="s">
        <v>1</v>
      </c>
    </row>
    <row r="81" spans="1:11" ht="12.75">
      <c r="A81" s="115">
        <v>79</v>
      </c>
      <c r="B81" s="33" t="s">
        <v>73</v>
      </c>
      <c r="C81">
        <v>104</v>
      </c>
      <c r="D81" t="s">
        <v>77</v>
      </c>
      <c r="E81" t="s">
        <v>332</v>
      </c>
      <c r="F81" t="s">
        <v>69</v>
      </c>
      <c r="G81" s="112">
        <v>1505</v>
      </c>
      <c r="H81" s="32" t="s">
        <v>328</v>
      </c>
      <c r="I81" t="s">
        <v>1</v>
      </c>
      <c r="K81" s="122" t="s">
        <v>1</v>
      </c>
    </row>
    <row r="82" spans="1:11" ht="12.75">
      <c r="A82" s="115">
        <v>80</v>
      </c>
      <c r="B82" s="33" t="s">
        <v>73</v>
      </c>
      <c r="C82">
        <v>104</v>
      </c>
      <c r="D82" t="s">
        <v>25</v>
      </c>
      <c r="E82" t="s">
        <v>333</v>
      </c>
      <c r="F82" t="s">
        <v>78</v>
      </c>
      <c r="G82" s="112">
        <v>10175</v>
      </c>
      <c r="H82" s="32" t="s">
        <v>328</v>
      </c>
      <c r="I82" t="s">
        <v>1</v>
      </c>
      <c r="K82" s="122" t="s">
        <v>1</v>
      </c>
    </row>
    <row r="83" spans="1:11" ht="12.75">
      <c r="A83" s="115">
        <v>81</v>
      </c>
      <c r="B83" s="33" t="s">
        <v>73</v>
      </c>
      <c r="C83">
        <v>104</v>
      </c>
      <c r="D83" t="s">
        <v>808</v>
      </c>
      <c r="E83" t="s">
        <v>864</v>
      </c>
      <c r="F83" t="s">
        <v>81</v>
      </c>
      <c r="G83" s="112">
        <v>7304</v>
      </c>
      <c r="H83" s="32" t="s">
        <v>328</v>
      </c>
      <c r="I83" t="s">
        <v>1</v>
      </c>
      <c r="K83" s="122" t="s">
        <v>1</v>
      </c>
    </row>
    <row r="84" spans="1:11" ht="12.75">
      <c r="A84" s="115">
        <v>82</v>
      </c>
      <c r="B84" s="33" t="s">
        <v>73</v>
      </c>
      <c r="C84">
        <v>104</v>
      </c>
      <c r="D84" t="s">
        <v>808</v>
      </c>
      <c r="E84" t="s">
        <v>865</v>
      </c>
      <c r="F84" t="s">
        <v>78</v>
      </c>
      <c r="G84" s="112">
        <v>7457</v>
      </c>
      <c r="H84" s="32" t="s">
        <v>328</v>
      </c>
      <c r="I84" t="s">
        <v>1</v>
      </c>
      <c r="K84" s="122" t="s">
        <v>1</v>
      </c>
    </row>
    <row r="85" spans="1:11" ht="12.75">
      <c r="A85" s="115">
        <v>83</v>
      </c>
      <c r="B85" s="33" t="s">
        <v>80</v>
      </c>
      <c r="C85">
        <v>104</v>
      </c>
      <c r="D85" t="s">
        <v>77</v>
      </c>
      <c r="E85" t="s">
        <v>334</v>
      </c>
      <c r="F85" t="s">
        <v>78</v>
      </c>
      <c r="G85" s="112">
        <v>7421</v>
      </c>
      <c r="H85" s="32" t="s">
        <v>328</v>
      </c>
      <c r="I85" t="s">
        <v>1</v>
      </c>
      <c r="K85" s="122" t="s">
        <v>1</v>
      </c>
    </row>
    <row r="86" spans="1:11" ht="12.75">
      <c r="A86" s="115">
        <v>84</v>
      </c>
      <c r="B86" s="33" t="s">
        <v>73</v>
      </c>
      <c r="C86">
        <v>104</v>
      </c>
      <c r="D86" t="s">
        <v>808</v>
      </c>
      <c r="E86" t="s">
        <v>866</v>
      </c>
      <c r="F86" t="s">
        <v>81</v>
      </c>
      <c r="G86" s="112">
        <v>8154</v>
      </c>
      <c r="H86" s="32" t="s">
        <v>328</v>
      </c>
      <c r="I86" t="s">
        <v>1</v>
      </c>
      <c r="K86" s="122" t="s">
        <v>1</v>
      </c>
    </row>
    <row r="87" spans="1:11" ht="12.75">
      <c r="A87" s="115">
        <v>85</v>
      </c>
      <c r="B87" s="33" t="s">
        <v>73</v>
      </c>
      <c r="C87">
        <v>105</v>
      </c>
      <c r="D87" t="s">
        <v>77</v>
      </c>
      <c r="E87" t="s">
        <v>311</v>
      </c>
      <c r="F87" t="s">
        <v>78</v>
      </c>
      <c r="G87" s="112">
        <v>7872</v>
      </c>
      <c r="H87" s="32" t="s">
        <v>312</v>
      </c>
      <c r="I87" t="s">
        <v>1</v>
      </c>
      <c r="K87" s="122" t="s">
        <v>1</v>
      </c>
    </row>
    <row r="88" spans="1:11" ht="12.75">
      <c r="A88" s="115">
        <v>86</v>
      </c>
      <c r="B88" s="33" t="s">
        <v>73</v>
      </c>
      <c r="C88">
        <v>105</v>
      </c>
      <c r="D88" t="s">
        <v>25</v>
      </c>
      <c r="E88" t="s">
        <v>640</v>
      </c>
      <c r="F88" t="s">
        <v>81</v>
      </c>
      <c r="G88" s="112">
        <v>10711</v>
      </c>
      <c r="H88" s="32" t="s">
        <v>312</v>
      </c>
      <c r="I88" t="s">
        <v>1</v>
      </c>
      <c r="K88" s="122" t="s">
        <v>1</v>
      </c>
    </row>
    <row r="89" spans="1:11" ht="12.75">
      <c r="A89" s="115">
        <v>87</v>
      </c>
      <c r="B89" s="33" t="s">
        <v>73</v>
      </c>
      <c r="C89">
        <v>105</v>
      </c>
      <c r="D89" t="s">
        <v>25</v>
      </c>
      <c r="E89" t="s">
        <v>313</v>
      </c>
      <c r="F89" t="s">
        <v>78</v>
      </c>
      <c r="G89" s="112">
        <v>9112</v>
      </c>
      <c r="H89" s="32" t="s">
        <v>312</v>
      </c>
      <c r="I89" t="s">
        <v>1</v>
      </c>
      <c r="K89" s="122" t="s">
        <v>1</v>
      </c>
    </row>
    <row r="90" spans="1:11" ht="12.75">
      <c r="A90" s="115">
        <v>88</v>
      </c>
      <c r="B90" s="33" t="s">
        <v>73</v>
      </c>
      <c r="C90">
        <v>105</v>
      </c>
      <c r="D90" t="s">
        <v>808</v>
      </c>
      <c r="E90" t="s">
        <v>867</v>
      </c>
      <c r="F90" t="s">
        <v>69</v>
      </c>
      <c r="G90" s="112">
        <v>1271</v>
      </c>
      <c r="H90" s="32" t="s">
        <v>312</v>
      </c>
      <c r="I90" t="s">
        <v>1</v>
      </c>
      <c r="K90" s="122" t="s">
        <v>1</v>
      </c>
    </row>
    <row r="91" spans="1:11" ht="12.75">
      <c r="A91" s="115">
        <v>89</v>
      </c>
      <c r="B91" s="33" t="s">
        <v>73</v>
      </c>
      <c r="C91">
        <v>105</v>
      </c>
      <c r="D91" t="s">
        <v>25</v>
      </c>
      <c r="E91" t="s">
        <v>314</v>
      </c>
      <c r="F91" t="s">
        <v>69</v>
      </c>
      <c r="G91" s="112">
        <v>8448</v>
      </c>
      <c r="H91" s="32" t="s">
        <v>312</v>
      </c>
      <c r="I91" t="s">
        <v>1</v>
      </c>
      <c r="K91" s="122" t="s">
        <v>1</v>
      </c>
    </row>
    <row r="92" spans="1:11" ht="12.75">
      <c r="A92" s="115">
        <v>90</v>
      </c>
      <c r="B92" s="33" t="s">
        <v>73</v>
      </c>
      <c r="C92">
        <v>105</v>
      </c>
      <c r="D92" t="s">
        <v>25</v>
      </c>
      <c r="E92" t="s">
        <v>639</v>
      </c>
      <c r="F92" t="s">
        <v>112</v>
      </c>
      <c r="G92" s="112">
        <v>10710</v>
      </c>
      <c r="H92" s="32" t="s">
        <v>312</v>
      </c>
      <c r="I92" t="s">
        <v>1</v>
      </c>
      <c r="K92" s="122" t="s">
        <v>1</v>
      </c>
    </row>
    <row r="93" spans="1:11" ht="12.75">
      <c r="A93" s="115">
        <v>91</v>
      </c>
      <c r="B93" s="33" t="s">
        <v>73</v>
      </c>
      <c r="C93">
        <v>105</v>
      </c>
      <c r="D93" t="s">
        <v>808</v>
      </c>
      <c r="E93" t="s">
        <v>868</v>
      </c>
      <c r="F93" t="s">
        <v>81</v>
      </c>
      <c r="G93" s="112">
        <v>6711</v>
      </c>
      <c r="H93" s="32" t="s">
        <v>312</v>
      </c>
      <c r="I93" t="s">
        <v>1</v>
      </c>
      <c r="K93" s="122" t="s">
        <v>1</v>
      </c>
    </row>
    <row r="94" spans="1:11" ht="12.75">
      <c r="A94" s="115">
        <v>92</v>
      </c>
      <c r="B94" s="33" t="s">
        <v>73</v>
      </c>
      <c r="C94">
        <v>105</v>
      </c>
      <c r="D94" t="s">
        <v>25</v>
      </c>
      <c r="E94" t="s">
        <v>315</v>
      </c>
      <c r="F94" t="s">
        <v>112</v>
      </c>
      <c r="G94" s="112">
        <v>10452</v>
      </c>
      <c r="H94" s="32" t="s">
        <v>312</v>
      </c>
      <c r="I94" t="s">
        <v>1</v>
      </c>
      <c r="K94" s="122" t="s">
        <v>1</v>
      </c>
    </row>
    <row r="95" spans="1:11" ht="12.75">
      <c r="A95" s="115">
        <v>93</v>
      </c>
      <c r="B95" s="33" t="s">
        <v>73</v>
      </c>
      <c r="C95">
        <v>105</v>
      </c>
      <c r="D95" t="s">
        <v>25</v>
      </c>
      <c r="E95" t="s">
        <v>317</v>
      </c>
      <c r="F95" t="s">
        <v>81</v>
      </c>
      <c r="G95" s="112">
        <v>8069</v>
      </c>
      <c r="H95" s="32" t="s">
        <v>312</v>
      </c>
      <c r="I95" t="s">
        <v>1</v>
      </c>
      <c r="K95" s="122" t="s">
        <v>1</v>
      </c>
    </row>
    <row r="96" spans="1:11" ht="12.75">
      <c r="A96" s="115">
        <v>94</v>
      </c>
      <c r="B96" s="33" t="s">
        <v>73</v>
      </c>
      <c r="C96">
        <v>105</v>
      </c>
      <c r="D96" t="s">
        <v>25</v>
      </c>
      <c r="E96" t="s">
        <v>318</v>
      </c>
      <c r="F96" t="s">
        <v>78</v>
      </c>
      <c r="G96" s="112">
        <v>10475</v>
      </c>
      <c r="H96" s="32" t="s">
        <v>312</v>
      </c>
      <c r="I96" t="s">
        <v>1</v>
      </c>
      <c r="K96" s="122" t="s">
        <v>1</v>
      </c>
    </row>
    <row r="97" spans="1:11" ht="12.75">
      <c r="A97" s="115">
        <v>95</v>
      </c>
      <c r="B97" s="33" t="s">
        <v>73</v>
      </c>
      <c r="C97">
        <v>105</v>
      </c>
      <c r="D97" t="s">
        <v>808</v>
      </c>
      <c r="E97" t="s">
        <v>869</v>
      </c>
      <c r="F97" t="s">
        <v>85</v>
      </c>
      <c r="G97" s="112">
        <v>6596</v>
      </c>
      <c r="H97" s="32" t="s">
        <v>312</v>
      </c>
      <c r="I97" t="s">
        <v>1</v>
      </c>
      <c r="K97" s="122" t="s">
        <v>1</v>
      </c>
    </row>
    <row r="98" spans="1:11" ht="12.75">
      <c r="A98" s="115">
        <v>96</v>
      </c>
      <c r="B98" s="33" t="s">
        <v>73</v>
      </c>
      <c r="C98">
        <v>105</v>
      </c>
      <c r="D98" t="s">
        <v>25</v>
      </c>
      <c r="E98" t="s">
        <v>319</v>
      </c>
      <c r="F98" t="s">
        <v>112</v>
      </c>
      <c r="G98" s="112">
        <v>7874</v>
      </c>
      <c r="H98" s="32" t="s">
        <v>312</v>
      </c>
      <c r="I98" t="s">
        <v>1</v>
      </c>
      <c r="K98" s="122" t="s">
        <v>1</v>
      </c>
    </row>
    <row r="99" spans="1:11" ht="12.75">
      <c r="A99" s="115">
        <v>97</v>
      </c>
      <c r="B99" s="33" t="s">
        <v>73</v>
      </c>
      <c r="C99">
        <v>105</v>
      </c>
      <c r="D99" t="s">
        <v>25</v>
      </c>
      <c r="E99" t="s">
        <v>638</v>
      </c>
      <c r="F99" t="s">
        <v>112</v>
      </c>
      <c r="G99" s="112">
        <v>11695</v>
      </c>
      <c r="H99" s="32" t="s">
        <v>312</v>
      </c>
      <c r="I99" t="s">
        <v>1</v>
      </c>
      <c r="K99" s="122" t="s">
        <v>1</v>
      </c>
    </row>
    <row r="100" spans="1:11" ht="12.75">
      <c r="A100" s="115">
        <v>98</v>
      </c>
      <c r="B100" s="33" t="s">
        <v>73</v>
      </c>
      <c r="C100">
        <v>105</v>
      </c>
      <c r="D100" t="s">
        <v>808</v>
      </c>
      <c r="E100" t="s">
        <v>870</v>
      </c>
      <c r="F100" t="s">
        <v>72</v>
      </c>
      <c r="G100" s="112">
        <v>600</v>
      </c>
      <c r="H100" s="32" t="s">
        <v>312</v>
      </c>
      <c r="I100" t="s">
        <v>1</v>
      </c>
      <c r="K100" s="122" t="s">
        <v>1</v>
      </c>
    </row>
    <row r="101" spans="1:11" ht="12.75">
      <c r="A101" s="115">
        <v>99</v>
      </c>
      <c r="B101" s="33" t="s">
        <v>73</v>
      </c>
      <c r="C101">
        <v>105</v>
      </c>
      <c r="D101" t="s">
        <v>25</v>
      </c>
      <c r="E101" t="s">
        <v>871</v>
      </c>
      <c r="F101" t="s">
        <v>112</v>
      </c>
      <c r="G101" s="112">
        <v>8065</v>
      </c>
      <c r="H101" s="32" t="s">
        <v>312</v>
      </c>
      <c r="I101" t="s">
        <v>1</v>
      </c>
      <c r="J101" s="124" t="s">
        <v>1001</v>
      </c>
      <c r="K101" s="122" t="s">
        <v>1</v>
      </c>
    </row>
    <row r="102" spans="1:11" ht="12.75">
      <c r="A102" s="115">
        <v>100</v>
      </c>
      <c r="B102" s="33" t="s">
        <v>73</v>
      </c>
      <c r="C102">
        <v>105</v>
      </c>
      <c r="D102" t="s">
        <v>808</v>
      </c>
      <c r="E102" t="s">
        <v>871</v>
      </c>
      <c r="F102" t="s">
        <v>112</v>
      </c>
      <c r="G102" s="112">
        <v>8065</v>
      </c>
      <c r="H102" s="32" t="s">
        <v>312</v>
      </c>
      <c r="I102" t="s">
        <v>1</v>
      </c>
      <c r="K102" s="122" t="s">
        <v>1</v>
      </c>
    </row>
    <row r="103" spans="1:11" ht="12.75">
      <c r="A103" s="115">
        <v>101</v>
      </c>
      <c r="B103" s="33" t="s">
        <v>73</v>
      </c>
      <c r="C103">
        <v>105</v>
      </c>
      <c r="D103" t="s">
        <v>77</v>
      </c>
      <c r="E103" t="s">
        <v>320</v>
      </c>
      <c r="F103" t="s">
        <v>78</v>
      </c>
      <c r="G103" s="112">
        <v>6713</v>
      </c>
      <c r="H103" s="32" t="s">
        <v>312</v>
      </c>
      <c r="I103" t="s">
        <v>1</v>
      </c>
      <c r="K103" s="122" t="s">
        <v>1</v>
      </c>
    </row>
    <row r="104" spans="1:11" ht="12.75">
      <c r="A104" s="115">
        <v>102</v>
      </c>
      <c r="B104" s="33" t="s">
        <v>73</v>
      </c>
      <c r="C104">
        <v>105</v>
      </c>
      <c r="D104" t="s">
        <v>25</v>
      </c>
      <c r="E104" t="s">
        <v>635</v>
      </c>
      <c r="F104" t="s">
        <v>88</v>
      </c>
      <c r="G104" s="112">
        <v>10473</v>
      </c>
      <c r="H104" s="32" t="s">
        <v>312</v>
      </c>
      <c r="I104" t="s">
        <v>1</v>
      </c>
      <c r="K104" s="122" t="s">
        <v>1</v>
      </c>
    </row>
    <row r="105" spans="1:11" ht="12.75">
      <c r="A105" s="115">
        <v>103</v>
      </c>
      <c r="B105" s="33" t="s">
        <v>73</v>
      </c>
      <c r="C105">
        <v>105</v>
      </c>
      <c r="D105" t="s">
        <v>25</v>
      </c>
      <c r="E105" t="s">
        <v>636</v>
      </c>
      <c r="F105" t="s">
        <v>81</v>
      </c>
      <c r="G105" s="112">
        <v>10472</v>
      </c>
      <c r="H105" s="32" t="s">
        <v>312</v>
      </c>
      <c r="I105" t="s">
        <v>1</v>
      </c>
      <c r="K105" s="122" t="s">
        <v>1</v>
      </c>
    </row>
    <row r="106" spans="1:11" ht="12.75">
      <c r="A106" s="115">
        <v>104</v>
      </c>
      <c r="B106" s="33" t="s">
        <v>73</v>
      </c>
      <c r="C106">
        <v>105</v>
      </c>
      <c r="D106" t="s">
        <v>808</v>
      </c>
      <c r="E106" t="s">
        <v>872</v>
      </c>
      <c r="F106" t="s">
        <v>78</v>
      </c>
      <c r="G106" s="112">
        <v>10122</v>
      </c>
      <c r="H106" s="32" t="s">
        <v>312</v>
      </c>
      <c r="I106" t="s">
        <v>1</v>
      </c>
      <c r="K106" s="122" t="s">
        <v>1</v>
      </c>
    </row>
    <row r="107" spans="1:11" ht="12.75">
      <c r="A107" s="115">
        <v>105</v>
      </c>
      <c r="B107" s="33" t="s">
        <v>73</v>
      </c>
      <c r="C107">
        <v>105</v>
      </c>
      <c r="D107" t="s">
        <v>808</v>
      </c>
      <c r="E107" t="s">
        <v>873</v>
      </c>
      <c r="F107" t="s">
        <v>78</v>
      </c>
      <c r="G107" s="112">
        <v>8373</v>
      </c>
      <c r="H107" s="32" t="s">
        <v>312</v>
      </c>
      <c r="I107" t="s">
        <v>1</v>
      </c>
      <c r="J107" s="124" t="s">
        <v>1001</v>
      </c>
      <c r="K107" s="122" t="s">
        <v>1</v>
      </c>
    </row>
    <row r="108" spans="1:11" ht="12.75">
      <c r="A108" s="115">
        <v>106</v>
      </c>
      <c r="B108" s="33" t="s">
        <v>73</v>
      </c>
      <c r="C108">
        <v>105</v>
      </c>
      <c r="D108" t="s">
        <v>77</v>
      </c>
      <c r="E108" t="s">
        <v>321</v>
      </c>
      <c r="F108" t="s">
        <v>85</v>
      </c>
      <c r="G108" s="112">
        <v>7867</v>
      </c>
      <c r="H108" s="32" t="s">
        <v>312</v>
      </c>
      <c r="I108" t="s">
        <v>1</v>
      </c>
      <c r="J108" s="124" t="s">
        <v>1001</v>
      </c>
      <c r="K108" s="122" t="s">
        <v>1</v>
      </c>
    </row>
    <row r="109" spans="1:11" ht="12.75">
      <c r="A109" s="115">
        <v>107</v>
      </c>
      <c r="B109" s="33" t="s">
        <v>73</v>
      </c>
      <c r="C109">
        <v>105</v>
      </c>
      <c r="D109" t="s">
        <v>808</v>
      </c>
      <c r="E109" t="s">
        <v>874</v>
      </c>
      <c r="F109" t="s">
        <v>75</v>
      </c>
      <c r="G109" s="112">
        <v>4250</v>
      </c>
      <c r="H109" s="32" t="s">
        <v>312</v>
      </c>
      <c r="I109" t="s">
        <v>1</v>
      </c>
      <c r="K109" s="122" t="s">
        <v>1</v>
      </c>
    </row>
    <row r="110" spans="1:11" ht="12.75">
      <c r="A110" s="115">
        <v>108</v>
      </c>
      <c r="B110" s="33" t="s">
        <v>73</v>
      </c>
      <c r="C110">
        <v>105</v>
      </c>
      <c r="D110" t="s">
        <v>25</v>
      </c>
      <c r="E110" t="s">
        <v>637</v>
      </c>
      <c r="F110" t="s">
        <v>112</v>
      </c>
      <c r="G110" s="112">
        <v>11700</v>
      </c>
      <c r="H110" s="32" t="s">
        <v>312</v>
      </c>
      <c r="I110" t="s">
        <v>1</v>
      </c>
      <c r="K110" s="122" t="s">
        <v>1</v>
      </c>
    </row>
    <row r="111" spans="1:11" ht="12.75">
      <c r="A111" s="115">
        <v>109</v>
      </c>
      <c r="B111" s="33" t="s">
        <v>73</v>
      </c>
      <c r="C111">
        <v>105</v>
      </c>
      <c r="D111" t="s">
        <v>808</v>
      </c>
      <c r="E111" t="s">
        <v>875</v>
      </c>
      <c r="F111" t="s">
        <v>81</v>
      </c>
      <c r="G111" s="112">
        <v>8450</v>
      </c>
      <c r="H111" s="32" t="s">
        <v>312</v>
      </c>
      <c r="I111" t="s">
        <v>1</v>
      </c>
      <c r="K111" s="122" t="s">
        <v>1</v>
      </c>
    </row>
    <row r="112" spans="1:11" ht="12.75">
      <c r="A112" s="115">
        <v>110</v>
      </c>
      <c r="B112" s="33" t="s">
        <v>73</v>
      </c>
      <c r="C112">
        <v>105</v>
      </c>
      <c r="D112" t="s">
        <v>77</v>
      </c>
      <c r="E112" t="s">
        <v>48</v>
      </c>
      <c r="F112" t="s">
        <v>69</v>
      </c>
      <c r="G112" s="112">
        <v>1519</v>
      </c>
      <c r="H112" s="32" t="s">
        <v>312</v>
      </c>
      <c r="I112" t="s">
        <v>1</v>
      </c>
      <c r="K112" s="122" t="s">
        <v>1</v>
      </c>
    </row>
    <row r="113" spans="1:11" ht="12.75">
      <c r="A113" s="115">
        <v>111</v>
      </c>
      <c r="B113" s="33" t="s">
        <v>73</v>
      </c>
      <c r="C113">
        <v>105</v>
      </c>
      <c r="D113" t="s">
        <v>25</v>
      </c>
      <c r="E113" t="s">
        <v>322</v>
      </c>
      <c r="F113" t="s">
        <v>112</v>
      </c>
      <c r="G113" s="112">
        <v>10449</v>
      </c>
      <c r="H113" s="32" t="s">
        <v>312</v>
      </c>
      <c r="I113" t="s">
        <v>1</v>
      </c>
      <c r="K113" s="122" t="s">
        <v>1</v>
      </c>
    </row>
    <row r="114" spans="1:11" ht="12.75">
      <c r="A114" s="115">
        <v>112</v>
      </c>
      <c r="B114" s="33" t="s">
        <v>73</v>
      </c>
      <c r="C114">
        <v>105</v>
      </c>
      <c r="D114" t="s">
        <v>77</v>
      </c>
      <c r="E114" t="s">
        <v>323</v>
      </c>
      <c r="F114" t="s">
        <v>81</v>
      </c>
      <c r="G114" s="112">
        <v>6082</v>
      </c>
      <c r="H114" s="32" t="s">
        <v>312</v>
      </c>
      <c r="I114" t="s">
        <v>1</v>
      </c>
      <c r="K114" s="122" t="s">
        <v>1</v>
      </c>
    </row>
    <row r="115" spans="1:11" ht="12.75">
      <c r="A115" s="115">
        <v>113</v>
      </c>
      <c r="B115" s="33" t="s">
        <v>73</v>
      </c>
      <c r="C115">
        <v>106</v>
      </c>
      <c r="D115" t="s">
        <v>77</v>
      </c>
      <c r="E115" t="s">
        <v>284</v>
      </c>
      <c r="F115" t="s">
        <v>72</v>
      </c>
      <c r="G115" s="112">
        <v>8439</v>
      </c>
      <c r="H115" s="32" t="s">
        <v>285</v>
      </c>
      <c r="I115" t="s">
        <v>1</v>
      </c>
      <c r="K115" s="122" t="s">
        <v>1</v>
      </c>
    </row>
    <row r="116" spans="1:11" ht="12.75">
      <c r="A116" s="115">
        <v>114</v>
      </c>
      <c r="B116" s="33" t="s">
        <v>73</v>
      </c>
      <c r="C116">
        <v>106</v>
      </c>
      <c r="D116" t="s">
        <v>25</v>
      </c>
      <c r="E116" t="s">
        <v>286</v>
      </c>
      <c r="F116" t="s">
        <v>78</v>
      </c>
      <c r="G116" s="112">
        <v>8333</v>
      </c>
      <c r="H116" s="32" t="s">
        <v>285</v>
      </c>
      <c r="I116" t="s">
        <v>1</v>
      </c>
      <c r="K116" s="122" t="s">
        <v>1</v>
      </c>
    </row>
    <row r="117" spans="1:11" ht="12.75">
      <c r="A117" s="115">
        <v>115</v>
      </c>
      <c r="B117" s="33" t="s">
        <v>73</v>
      </c>
      <c r="C117">
        <v>106</v>
      </c>
      <c r="D117" t="s">
        <v>77</v>
      </c>
      <c r="E117" t="s">
        <v>287</v>
      </c>
      <c r="F117" t="s">
        <v>72</v>
      </c>
      <c r="G117" s="112">
        <v>3170</v>
      </c>
      <c r="H117" s="32" t="s">
        <v>285</v>
      </c>
      <c r="I117" t="s">
        <v>1</v>
      </c>
      <c r="K117" s="122" t="s">
        <v>1</v>
      </c>
    </row>
    <row r="118" spans="1:11" ht="12.75">
      <c r="A118" s="115">
        <v>116</v>
      </c>
      <c r="B118" s="33" t="s">
        <v>73</v>
      </c>
      <c r="C118">
        <v>106</v>
      </c>
      <c r="D118" t="s">
        <v>77</v>
      </c>
      <c r="E118" t="s">
        <v>288</v>
      </c>
      <c r="F118" t="s">
        <v>72</v>
      </c>
      <c r="G118" s="112">
        <v>6601</v>
      </c>
      <c r="H118" s="32" t="s">
        <v>285</v>
      </c>
      <c r="I118" t="s">
        <v>1</v>
      </c>
      <c r="K118" s="122" t="s">
        <v>1</v>
      </c>
    </row>
    <row r="119" spans="1:11" ht="12.75">
      <c r="A119" s="115">
        <v>117</v>
      </c>
      <c r="B119" s="33" t="s">
        <v>73</v>
      </c>
      <c r="C119">
        <v>106</v>
      </c>
      <c r="D119" t="s">
        <v>77</v>
      </c>
      <c r="E119" t="s">
        <v>557</v>
      </c>
      <c r="F119" t="s">
        <v>69</v>
      </c>
      <c r="G119" s="112">
        <v>8334</v>
      </c>
      <c r="H119" s="32" t="s">
        <v>285</v>
      </c>
      <c r="I119" t="s">
        <v>1</v>
      </c>
      <c r="K119" s="122" t="s">
        <v>1</v>
      </c>
    </row>
    <row r="120" spans="1:11" ht="12.75">
      <c r="A120" s="115">
        <v>118</v>
      </c>
      <c r="B120" s="33" t="s">
        <v>73</v>
      </c>
      <c r="C120">
        <v>106</v>
      </c>
      <c r="D120" t="s">
        <v>77</v>
      </c>
      <c r="E120" t="s">
        <v>289</v>
      </c>
      <c r="F120" t="s">
        <v>69</v>
      </c>
      <c r="G120" s="112">
        <v>2279</v>
      </c>
      <c r="H120" s="32" t="s">
        <v>285</v>
      </c>
      <c r="I120" t="s">
        <v>1</v>
      </c>
      <c r="K120" s="122" t="s">
        <v>1</v>
      </c>
    </row>
    <row r="121" spans="1:11" ht="12.75">
      <c r="A121" s="115">
        <v>119</v>
      </c>
      <c r="B121" s="33" t="s">
        <v>73</v>
      </c>
      <c r="C121">
        <v>106</v>
      </c>
      <c r="D121" t="s">
        <v>77</v>
      </c>
      <c r="E121" t="s">
        <v>154</v>
      </c>
      <c r="F121" t="s">
        <v>69</v>
      </c>
      <c r="G121" s="112">
        <v>3108</v>
      </c>
      <c r="H121" s="32" t="s">
        <v>285</v>
      </c>
      <c r="I121" t="s">
        <v>1</v>
      </c>
      <c r="K121" s="122" t="s">
        <v>1</v>
      </c>
    </row>
    <row r="122" spans="1:11" ht="12.75">
      <c r="A122" s="115">
        <v>120</v>
      </c>
      <c r="B122" s="33" t="s">
        <v>73</v>
      </c>
      <c r="C122">
        <v>106</v>
      </c>
      <c r="D122" t="s">
        <v>77</v>
      </c>
      <c r="E122" t="s">
        <v>120</v>
      </c>
      <c r="F122" t="s">
        <v>69</v>
      </c>
      <c r="G122" s="112">
        <v>2281</v>
      </c>
      <c r="H122" s="32" t="s">
        <v>285</v>
      </c>
      <c r="I122" t="s">
        <v>1</v>
      </c>
      <c r="K122" s="122" t="s">
        <v>1</v>
      </c>
    </row>
    <row r="123" spans="1:11" ht="12.75">
      <c r="A123" s="115">
        <v>121</v>
      </c>
      <c r="B123" s="33" t="s">
        <v>73</v>
      </c>
      <c r="C123">
        <v>106</v>
      </c>
      <c r="D123" t="s">
        <v>77</v>
      </c>
      <c r="E123" t="s">
        <v>290</v>
      </c>
      <c r="F123" t="s">
        <v>69</v>
      </c>
      <c r="G123" s="112">
        <v>2278</v>
      </c>
      <c r="H123" s="32" t="s">
        <v>285</v>
      </c>
      <c r="I123" t="s">
        <v>1</v>
      </c>
      <c r="K123" s="122" t="s">
        <v>1</v>
      </c>
    </row>
    <row r="124" spans="1:11" ht="12.75">
      <c r="A124" s="115">
        <v>122</v>
      </c>
      <c r="B124" s="33" t="s">
        <v>73</v>
      </c>
      <c r="C124">
        <v>106</v>
      </c>
      <c r="D124" t="s">
        <v>77</v>
      </c>
      <c r="E124" t="s">
        <v>291</v>
      </c>
      <c r="F124" t="s">
        <v>72</v>
      </c>
      <c r="G124" s="112">
        <v>4653</v>
      </c>
      <c r="H124" s="32" t="s">
        <v>285</v>
      </c>
      <c r="I124" t="s">
        <v>1</v>
      </c>
      <c r="K124" s="122" t="s">
        <v>1</v>
      </c>
    </row>
    <row r="125" spans="1:11" ht="12.75">
      <c r="A125" s="115">
        <v>123</v>
      </c>
      <c r="B125" s="33" t="s">
        <v>73</v>
      </c>
      <c r="C125">
        <v>107</v>
      </c>
      <c r="D125" t="s">
        <v>77</v>
      </c>
      <c r="E125" t="s">
        <v>627</v>
      </c>
      <c r="F125" t="s">
        <v>72</v>
      </c>
      <c r="G125" s="112">
        <v>765</v>
      </c>
      <c r="H125" s="32" t="s">
        <v>493</v>
      </c>
      <c r="I125" t="s">
        <v>1</v>
      </c>
      <c r="K125" s="122" t="s">
        <v>1</v>
      </c>
    </row>
    <row r="126" spans="1:11" ht="12.75">
      <c r="A126" s="115">
        <v>124</v>
      </c>
      <c r="B126" s="33" t="s">
        <v>73</v>
      </c>
      <c r="C126">
        <v>107</v>
      </c>
      <c r="D126" t="s">
        <v>77</v>
      </c>
      <c r="E126" t="s">
        <v>625</v>
      </c>
      <c r="F126" t="s">
        <v>69</v>
      </c>
      <c r="G126" s="112">
        <v>2162</v>
      </c>
      <c r="H126" s="32" t="s">
        <v>493</v>
      </c>
      <c r="I126" t="s">
        <v>1</v>
      </c>
      <c r="K126" s="122" t="s">
        <v>1</v>
      </c>
    </row>
    <row r="127" spans="1:11" ht="12.75">
      <c r="A127" s="115">
        <v>125</v>
      </c>
      <c r="B127" s="33" t="s">
        <v>73</v>
      </c>
      <c r="C127">
        <v>107</v>
      </c>
      <c r="D127" t="s">
        <v>77</v>
      </c>
      <c r="E127" t="s">
        <v>630</v>
      </c>
      <c r="F127" t="s">
        <v>72</v>
      </c>
      <c r="G127" s="112">
        <v>632</v>
      </c>
      <c r="H127" s="32" t="s">
        <v>493</v>
      </c>
      <c r="I127" t="s">
        <v>1</v>
      </c>
      <c r="K127" s="122" t="s">
        <v>1</v>
      </c>
    </row>
    <row r="128" spans="1:11" ht="12.75">
      <c r="A128" s="115">
        <v>126</v>
      </c>
      <c r="B128" s="33" t="s">
        <v>73</v>
      </c>
      <c r="C128">
        <v>107</v>
      </c>
      <c r="D128" t="s">
        <v>77</v>
      </c>
      <c r="E128" t="s">
        <v>631</v>
      </c>
      <c r="F128" t="s">
        <v>72</v>
      </c>
      <c r="G128" s="112">
        <v>586</v>
      </c>
      <c r="H128" s="32" t="s">
        <v>493</v>
      </c>
      <c r="I128" t="s">
        <v>1</v>
      </c>
      <c r="K128" s="122" t="s">
        <v>1</v>
      </c>
    </row>
    <row r="129" spans="1:11" ht="12.75">
      <c r="A129" s="115">
        <v>127</v>
      </c>
      <c r="B129" s="33" t="s">
        <v>73</v>
      </c>
      <c r="C129">
        <v>107</v>
      </c>
      <c r="D129" t="s">
        <v>77</v>
      </c>
      <c r="E129" t="s">
        <v>628</v>
      </c>
      <c r="F129" t="s">
        <v>72</v>
      </c>
      <c r="G129" s="112">
        <v>698</v>
      </c>
      <c r="H129" s="32" t="s">
        <v>493</v>
      </c>
      <c r="I129" t="s">
        <v>1</v>
      </c>
      <c r="K129" s="122" t="s">
        <v>1</v>
      </c>
    </row>
    <row r="130" spans="1:11" ht="12.75">
      <c r="A130" s="115">
        <v>128</v>
      </c>
      <c r="B130" s="33" t="s">
        <v>73</v>
      </c>
      <c r="C130">
        <v>107</v>
      </c>
      <c r="D130" t="s">
        <v>77</v>
      </c>
      <c r="E130" t="s">
        <v>624</v>
      </c>
      <c r="F130" t="s">
        <v>72</v>
      </c>
      <c r="G130" s="112">
        <v>4055</v>
      </c>
      <c r="H130" s="32" t="s">
        <v>493</v>
      </c>
      <c r="I130" t="s">
        <v>1</v>
      </c>
      <c r="K130" s="122" t="s">
        <v>1</v>
      </c>
    </row>
    <row r="131" spans="1:11" ht="12.75">
      <c r="A131" s="115">
        <v>129</v>
      </c>
      <c r="B131" s="33" t="s">
        <v>73</v>
      </c>
      <c r="C131">
        <v>107</v>
      </c>
      <c r="D131" t="s">
        <v>77</v>
      </c>
      <c r="E131" t="s">
        <v>626</v>
      </c>
      <c r="F131" t="s">
        <v>69</v>
      </c>
      <c r="G131" s="112">
        <v>2161</v>
      </c>
      <c r="H131" s="32" t="s">
        <v>493</v>
      </c>
      <c r="I131" t="s">
        <v>1</v>
      </c>
      <c r="K131" s="122" t="s">
        <v>1</v>
      </c>
    </row>
    <row r="132" spans="1:11" ht="12.75">
      <c r="A132" s="115">
        <v>130</v>
      </c>
      <c r="B132" s="33" t="s">
        <v>73</v>
      </c>
      <c r="C132">
        <v>107</v>
      </c>
      <c r="D132" t="s">
        <v>77</v>
      </c>
      <c r="E132" t="s">
        <v>629</v>
      </c>
      <c r="F132" t="s">
        <v>72</v>
      </c>
      <c r="G132" s="112">
        <v>653</v>
      </c>
      <c r="H132" s="32" t="s">
        <v>493</v>
      </c>
      <c r="I132" t="s">
        <v>1</v>
      </c>
      <c r="K132" s="122" t="s">
        <v>1</v>
      </c>
    </row>
    <row r="133" spans="1:11" ht="12.75">
      <c r="A133" s="115">
        <v>131</v>
      </c>
      <c r="B133" s="33" t="s">
        <v>73</v>
      </c>
      <c r="C133">
        <v>108</v>
      </c>
      <c r="D133" t="s">
        <v>25</v>
      </c>
      <c r="E133" t="s">
        <v>245</v>
      </c>
      <c r="F133" t="s">
        <v>112</v>
      </c>
      <c r="G133" s="112">
        <v>10526</v>
      </c>
      <c r="H133" s="32" t="s">
        <v>246</v>
      </c>
      <c r="I133" t="s">
        <v>1</v>
      </c>
      <c r="K133" s="122" t="s">
        <v>1</v>
      </c>
    </row>
    <row r="134" spans="1:11" ht="12.75">
      <c r="A134" s="115">
        <v>132</v>
      </c>
      <c r="B134" s="33" t="s">
        <v>73</v>
      </c>
      <c r="C134">
        <v>108</v>
      </c>
      <c r="D134" t="s">
        <v>808</v>
      </c>
      <c r="E134" t="s">
        <v>876</v>
      </c>
      <c r="F134" t="s">
        <v>69</v>
      </c>
      <c r="G134" s="112">
        <v>1078</v>
      </c>
      <c r="H134" s="32" t="s">
        <v>246</v>
      </c>
      <c r="I134" t="s">
        <v>1</v>
      </c>
      <c r="K134" s="122" t="s">
        <v>1</v>
      </c>
    </row>
    <row r="135" spans="1:11" ht="12.75">
      <c r="A135" s="115">
        <v>133</v>
      </c>
      <c r="B135" s="33" t="s">
        <v>73</v>
      </c>
      <c r="C135">
        <v>108</v>
      </c>
      <c r="D135" t="s">
        <v>25</v>
      </c>
      <c r="E135" t="s">
        <v>579</v>
      </c>
      <c r="F135" t="s">
        <v>88</v>
      </c>
      <c r="G135" s="112">
        <v>12258</v>
      </c>
      <c r="H135" s="32" t="s">
        <v>246</v>
      </c>
      <c r="I135" t="s">
        <v>1</v>
      </c>
      <c r="K135" s="122" t="s">
        <v>1</v>
      </c>
    </row>
    <row r="136" spans="1:11" ht="12.75">
      <c r="A136" s="115">
        <v>134</v>
      </c>
      <c r="B136" s="33" t="s">
        <v>73</v>
      </c>
      <c r="C136">
        <v>108</v>
      </c>
      <c r="D136" t="s">
        <v>25</v>
      </c>
      <c r="E136" t="s">
        <v>578</v>
      </c>
      <c r="F136" t="s">
        <v>112</v>
      </c>
      <c r="G136" s="112">
        <v>12259</v>
      </c>
      <c r="H136" s="32" t="s">
        <v>246</v>
      </c>
      <c r="I136" t="s">
        <v>1</v>
      </c>
      <c r="K136" s="122" t="s">
        <v>1</v>
      </c>
    </row>
    <row r="137" spans="1:11" ht="12.75">
      <c r="A137" s="115">
        <v>135</v>
      </c>
      <c r="B137" s="33" t="s">
        <v>73</v>
      </c>
      <c r="C137">
        <v>108</v>
      </c>
      <c r="D137" t="s">
        <v>25</v>
      </c>
      <c r="E137" t="s">
        <v>247</v>
      </c>
      <c r="F137" t="s">
        <v>81</v>
      </c>
      <c r="G137" s="112">
        <v>10908</v>
      </c>
      <c r="H137" s="32" t="s">
        <v>246</v>
      </c>
      <c r="I137" t="s">
        <v>1</v>
      </c>
      <c r="K137" s="122" t="s">
        <v>1</v>
      </c>
    </row>
    <row r="138" spans="1:11" ht="12.75">
      <c r="A138" s="115">
        <v>136</v>
      </c>
      <c r="B138" s="33" t="s">
        <v>73</v>
      </c>
      <c r="C138">
        <v>108</v>
      </c>
      <c r="D138" t="s">
        <v>808</v>
      </c>
      <c r="E138" t="s">
        <v>877</v>
      </c>
      <c r="F138" t="s">
        <v>78</v>
      </c>
      <c r="G138" s="112">
        <v>6340</v>
      </c>
      <c r="H138" s="32" t="s">
        <v>246</v>
      </c>
      <c r="I138" t="s">
        <v>1</v>
      </c>
      <c r="K138" s="122" t="s">
        <v>1</v>
      </c>
    </row>
    <row r="139" spans="1:11" ht="12.75">
      <c r="A139" s="115">
        <v>137</v>
      </c>
      <c r="B139" s="33" t="s">
        <v>73</v>
      </c>
      <c r="C139">
        <v>108</v>
      </c>
      <c r="D139" t="s">
        <v>77</v>
      </c>
      <c r="E139" t="s">
        <v>233</v>
      </c>
      <c r="F139" t="s">
        <v>72</v>
      </c>
      <c r="G139" s="112">
        <v>286</v>
      </c>
      <c r="H139" s="32" t="s">
        <v>246</v>
      </c>
      <c r="I139" t="s">
        <v>1</v>
      </c>
      <c r="K139" s="122" t="s">
        <v>1</v>
      </c>
    </row>
    <row r="140" spans="1:11" ht="12.75">
      <c r="A140" s="115">
        <v>138</v>
      </c>
      <c r="B140" s="33" t="s">
        <v>73</v>
      </c>
      <c r="C140">
        <v>108</v>
      </c>
      <c r="D140" t="s">
        <v>25</v>
      </c>
      <c r="E140" t="s">
        <v>248</v>
      </c>
      <c r="F140" t="s">
        <v>112</v>
      </c>
      <c r="G140" s="112">
        <v>8679</v>
      </c>
      <c r="H140" s="32" t="s">
        <v>246</v>
      </c>
      <c r="I140" t="s">
        <v>1</v>
      </c>
      <c r="K140" s="122" t="s">
        <v>1</v>
      </c>
    </row>
    <row r="141" spans="1:11" ht="12.75">
      <c r="A141" s="115">
        <v>139</v>
      </c>
      <c r="B141" s="33" t="s">
        <v>73</v>
      </c>
      <c r="C141">
        <v>108</v>
      </c>
      <c r="D141" t="s">
        <v>25</v>
      </c>
      <c r="E141" t="s">
        <v>1011</v>
      </c>
      <c r="F141" t="s">
        <v>112</v>
      </c>
      <c r="G141" s="112">
        <v>13743</v>
      </c>
      <c r="H141" s="32" t="s">
        <v>246</v>
      </c>
      <c r="K141" s="122" t="s">
        <v>1</v>
      </c>
    </row>
    <row r="142" spans="1:11" ht="12.75">
      <c r="A142" s="115">
        <v>140</v>
      </c>
      <c r="B142" s="33" t="s">
        <v>80</v>
      </c>
      <c r="C142">
        <v>108</v>
      </c>
      <c r="D142" t="s">
        <v>808</v>
      </c>
      <c r="E142" t="s">
        <v>878</v>
      </c>
      <c r="F142" t="s">
        <v>69</v>
      </c>
      <c r="G142" s="112">
        <v>6335</v>
      </c>
      <c r="H142" s="32" t="s">
        <v>246</v>
      </c>
      <c r="I142" t="s">
        <v>1</v>
      </c>
      <c r="K142" s="122" t="s">
        <v>1</v>
      </c>
    </row>
    <row r="143" spans="1:11" ht="12.75">
      <c r="A143" s="115">
        <v>141</v>
      </c>
      <c r="B143" s="33" t="s">
        <v>73</v>
      </c>
      <c r="C143">
        <v>108</v>
      </c>
      <c r="D143" t="s">
        <v>808</v>
      </c>
      <c r="E143" t="s">
        <v>879</v>
      </c>
      <c r="F143" t="s">
        <v>112</v>
      </c>
      <c r="G143" s="112">
        <v>10527</v>
      </c>
      <c r="H143" s="32" t="s">
        <v>246</v>
      </c>
      <c r="I143" t="s">
        <v>1</v>
      </c>
      <c r="K143" s="122" t="s">
        <v>1</v>
      </c>
    </row>
    <row r="144" spans="1:11" ht="12.75">
      <c r="A144" s="115">
        <v>142</v>
      </c>
      <c r="B144" s="33" t="s">
        <v>73</v>
      </c>
      <c r="C144">
        <v>108</v>
      </c>
      <c r="D144" t="s">
        <v>808</v>
      </c>
      <c r="E144" t="s">
        <v>880</v>
      </c>
      <c r="F144" t="s">
        <v>75</v>
      </c>
      <c r="G144" s="112">
        <v>1780</v>
      </c>
      <c r="H144" s="32" t="s">
        <v>246</v>
      </c>
      <c r="I144" t="s">
        <v>1</v>
      </c>
      <c r="K144" s="122" t="s">
        <v>1</v>
      </c>
    </row>
    <row r="145" spans="1:11" ht="12.75">
      <c r="A145" s="115">
        <v>143</v>
      </c>
      <c r="B145" s="33" t="s">
        <v>73</v>
      </c>
      <c r="C145">
        <v>108</v>
      </c>
      <c r="D145" t="s">
        <v>808</v>
      </c>
      <c r="E145" t="s">
        <v>881</v>
      </c>
      <c r="F145" t="s">
        <v>85</v>
      </c>
      <c r="G145" s="112">
        <v>6150</v>
      </c>
      <c r="H145" s="32" t="s">
        <v>246</v>
      </c>
      <c r="I145" t="s">
        <v>1</v>
      </c>
      <c r="K145" s="122" t="s">
        <v>1</v>
      </c>
    </row>
    <row r="146" spans="1:11" ht="12.75">
      <c r="A146" s="115">
        <v>144</v>
      </c>
      <c r="B146" s="33" t="s">
        <v>73</v>
      </c>
      <c r="C146">
        <v>108</v>
      </c>
      <c r="D146" t="s">
        <v>25</v>
      </c>
      <c r="E146" t="s">
        <v>249</v>
      </c>
      <c r="F146" t="s">
        <v>72</v>
      </c>
      <c r="G146" s="112">
        <v>150</v>
      </c>
      <c r="H146" s="32" t="s">
        <v>246</v>
      </c>
      <c r="I146" t="s">
        <v>1</v>
      </c>
      <c r="K146" s="122" t="s">
        <v>1</v>
      </c>
    </row>
    <row r="147" spans="1:11" ht="12.75">
      <c r="A147" s="115">
        <v>145</v>
      </c>
      <c r="B147" s="33" t="s">
        <v>73</v>
      </c>
      <c r="C147">
        <v>108</v>
      </c>
      <c r="D147" t="s">
        <v>25</v>
      </c>
      <c r="E147" t="s">
        <v>250</v>
      </c>
      <c r="F147" t="s">
        <v>88</v>
      </c>
      <c r="G147" s="112">
        <v>6764</v>
      </c>
      <c r="H147" s="32" t="s">
        <v>246</v>
      </c>
      <c r="I147" t="s">
        <v>1</v>
      </c>
      <c r="K147" s="122" t="s">
        <v>1</v>
      </c>
    </row>
    <row r="148" spans="1:11" ht="12.75">
      <c r="A148" s="115">
        <v>146</v>
      </c>
      <c r="B148" s="33" t="s">
        <v>73</v>
      </c>
      <c r="C148">
        <v>108</v>
      </c>
      <c r="D148" t="s">
        <v>808</v>
      </c>
      <c r="E148" t="s">
        <v>882</v>
      </c>
      <c r="F148" t="s">
        <v>112</v>
      </c>
      <c r="G148" s="112">
        <v>8713</v>
      </c>
      <c r="H148" s="32" t="s">
        <v>246</v>
      </c>
      <c r="I148" t="s">
        <v>1</v>
      </c>
      <c r="K148" s="122" t="s">
        <v>1</v>
      </c>
    </row>
    <row r="149" spans="1:11" ht="12.75">
      <c r="A149" s="115">
        <v>147</v>
      </c>
      <c r="B149" s="33" t="s">
        <v>73</v>
      </c>
      <c r="C149">
        <v>108</v>
      </c>
      <c r="D149" t="s">
        <v>77</v>
      </c>
      <c r="E149" t="s">
        <v>206</v>
      </c>
      <c r="F149" t="s">
        <v>81</v>
      </c>
      <c r="G149" s="112">
        <v>10177</v>
      </c>
      <c r="H149" s="32" t="s">
        <v>246</v>
      </c>
      <c r="I149" t="s">
        <v>1</v>
      </c>
      <c r="K149" s="122" t="s">
        <v>1</v>
      </c>
    </row>
    <row r="150" spans="1:11" ht="12.75">
      <c r="A150" s="115">
        <v>148</v>
      </c>
      <c r="B150" s="33" t="s">
        <v>73</v>
      </c>
      <c r="C150">
        <v>108</v>
      </c>
      <c r="D150" t="s">
        <v>808</v>
      </c>
      <c r="E150" t="s">
        <v>883</v>
      </c>
      <c r="F150" t="s">
        <v>72</v>
      </c>
      <c r="G150" s="112">
        <v>962</v>
      </c>
      <c r="H150" s="32" t="s">
        <v>246</v>
      </c>
      <c r="I150" t="s">
        <v>1</v>
      </c>
      <c r="K150" s="122" t="s">
        <v>1</v>
      </c>
    </row>
    <row r="151" spans="1:11" ht="12.75">
      <c r="A151" s="115">
        <v>149</v>
      </c>
      <c r="B151" s="33" t="s">
        <v>73</v>
      </c>
      <c r="C151">
        <v>108</v>
      </c>
      <c r="D151" t="s">
        <v>808</v>
      </c>
      <c r="E151" t="s">
        <v>884</v>
      </c>
      <c r="F151" t="s">
        <v>72</v>
      </c>
      <c r="G151" s="112">
        <v>1663</v>
      </c>
      <c r="H151" s="32" t="s">
        <v>246</v>
      </c>
      <c r="I151" t="s">
        <v>1</v>
      </c>
      <c r="K151" s="122" t="s">
        <v>1</v>
      </c>
    </row>
    <row r="152" spans="1:11" ht="12.75">
      <c r="A152" s="115">
        <v>150</v>
      </c>
      <c r="B152" s="33" t="s">
        <v>73</v>
      </c>
      <c r="C152">
        <v>108</v>
      </c>
      <c r="D152" t="s">
        <v>77</v>
      </c>
      <c r="E152" t="s">
        <v>251</v>
      </c>
      <c r="F152" t="s">
        <v>78</v>
      </c>
      <c r="G152" s="112">
        <v>8652</v>
      </c>
      <c r="H152" s="32" t="s">
        <v>246</v>
      </c>
      <c r="I152" t="s">
        <v>1</v>
      </c>
      <c r="K152" s="122" t="s">
        <v>1</v>
      </c>
    </row>
    <row r="153" spans="1:11" ht="12.75">
      <c r="A153" s="115">
        <v>151</v>
      </c>
      <c r="B153" s="33" t="s">
        <v>73</v>
      </c>
      <c r="C153">
        <v>108</v>
      </c>
      <c r="D153" t="s">
        <v>25</v>
      </c>
      <c r="E153" t="s">
        <v>252</v>
      </c>
      <c r="F153" t="s">
        <v>88</v>
      </c>
      <c r="G153" s="112">
        <v>6661</v>
      </c>
      <c r="H153" s="32" t="s">
        <v>246</v>
      </c>
      <c r="I153" t="s">
        <v>1</v>
      </c>
      <c r="K153" s="122" t="s">
        <v>1</v>
      </c>
    </row>
    <row r="154" spans="1:11" ht="12.75">
      <c r="A154" s="115">
        <v>152</v>
      </c>
      <c r="B154" s="33" t="s">
        <v>73</v>
      </c>
      <c r="C154">
        <v>108</v>
      </c>
      <c r="D154" t="s">
        <v>77</v>
      </c>
      <c r="E154" t="s">
        <v>253</v>
      </c>
      <c r="F154" t="s">
        <v>78</v>
      </c>
      <c r="G154" s="112">
        <v>8654</v>
      </c>
      <c r="H154" s="32" t="s">
        <v>246</v>
      </c>
      <c r="I154" t="s">
        <v>1</v>
      </c>
      <c r="K154" s="122" t="s">
        <v>1</v>
      </c>
    </row>
    <row r="155" spans="1:11" ht="12.75">
      <c r="A155" s="115">
        <v>153</v>
      </c>
      <c r="B155" s="33" t="s">
        <v>73</v>
      </c>
      <c r="C155">
        <v>108</v>
      </c>
      <c r="D155" t="s">
        <v>808</v>
      </c>
      <c r="E155" t="s">
        <v>885</v>
      </c>
      <c r="F155" t="s">
        <v>69</v>
      </c>
      <c r="G155" s="112">
        <v>1601</v>
      </c>
      <c r="H155" s="32" t="s">
        <v>246</v>
      </c>
      <c r="I155" t="s">
        <v>1</v>
      </c>
      <c r="K155" s="122" t="s">
        <v>1</v>
      </c>
    </row>
    <row r="156" spans="1:11" ht="12.75">
      <c r="A156" s="115">
        <v>154</v>
      </c>
      <c r="B156" s="33" t="s">
        <v>73</v>
      </c>
      <c r="C156">
        <v>108</v>
      </c>
      <c r="D156" t="s">
        <v>77</v>
      </c>
      <c r="E156" t="s">
        <v>254</v>
      </c>
      <c r="F156" t="s">
        <v>75</v>
      </c>
      <c r="G156" s="112">
        <v>3559</v>
      </c>
      <c r="H156" s="32" t="s">
        <v>246</v>
      </c>
      <c r="I156" t="s">
        <v>1</v>
      </c>
      <c r="K156" s="122" t="s">
        <v>1</v>
      </c>
    </row>
    <row r="157" spans="1:11" ht="12.75">
      <c r="A157" s="115">
        <v>155</v>
      </c>
      <c r="B157" s="33" t="s">
        <v>73</v>
      </c>
      <c r="C157">
        <v>108</v>
      </c>
      <c r="D157" t="s">
        <v>25</v>
      </c>
      <c r="E157" t="s">
        <v>255</v>
      </c>
      <c r="F157" t="s">
        <v>78</v>
      </c>
      <c r="G157" s="112">
        <v>8178</v>
      </c>
      <c r="H157" s="32" t="s">
        <v>246</v>
      </c>
      <c r="I157" t="s">
        <v>1</v>
      </c>
      <c r="K157" s="122" t="s">
        <v>1</v>
      </c>
    </row>
    <row r="158" spans="1:11" ht="12.75">
      <c r="A158" s="115">
        <v>156</v>
      </c>
      <c r="B158" s="33" t="s">
        <v>73</v>
      </c>
      <c r="C158">
        <v>108</v>
      </c>
      <c r="D158" t="s">
        <v>25</v>
      </c>
      <c r="E158" t="s">
        <v>256</v>
      </c>
      <c r="F158" t="s">
        <v>88</v>
      </c>
      <c r="G158" s="112">
        <v>10228</v>
      </c>
      <c r="H158" s="32" t="s">
        <v>246</v>
      </c>
      <c r="I158" t="s">
        <v>1</v>
      </c>
      <c r="K158" s="122" t="s">
        <v>1</v>
      </c>
    </row>
    <row r="159" spans="1:11" ht="12.75">
      <c r="A159" s="115">
        <v>157</v>
      </c>
      <c r="B159" s="33" t="s">
        <v>73</v>
      </c>
      <c r="C159">
        <v>108</v>
      </c>
      <c r="D159" t="s">
        <v>808</v>
      </c>
      <c r="E159" t="s">
        <v>886</v>
      </c>
      <c r="F159" t="s">
        <v>85</v>
      </c>
      <c r="G159" s="112">
        <v>5277</v>
      </c>
      <c r="H159" s="32" t="s">
        <v>246</v>
      </c>
      <c r="I159" t="s">
        <v>1</v>
      </c>
      <c r="K159" s="122" t="s">
        <v>1</v>
      </c>
    </row>
    <row r="160" spans="1:11" ht="12.75">
      <c r="A160" s="115">
        <v>158</v>
      </c>
      <c r="B160" s="33" t="s">
        <v>73</v>
      </c>
      <c r="C160">
        <v>108</v>
      </c>
      <c r="D160" t="s">
        <v>808</v>
      </c>
      <c r="E160" t="s">
        <v>83</v>
      </c>
      <c r="F160" t="s">
        <v>81</v>
      </c>
      <c r="G160" s="112">
        <v>6732</v>
      </c>
      <c r="H160" s="32" t="s">
        <v>246</v>
      </c>
      <c r="I160" t="s">
        <v>1</v>
      </c>
      <c r="K160" s="122" t="s">
        <v>1</v>
      </c>
    </row>
    <row r="161" spans="1:11" ht="12.75">
      <c r="A161" s="115">
        <v>159</v>
      </c>
      <c r="B161" s="33" t="s">
        <v>73</v>
      </c>
      <c r="C161">
        <v>108</v>
      </c>
      <c r="D161" t="s">
        <v>808</v>
      </c>
      <c r="E161" t="s">
        <v>887</v>
      </c>
      <c r="F161" t="s">
        <v>78</v>
      </c>
      <c r="G161" s="112">
        <v>7773</v>
      </c>
      <c r="H161" s="32" t="s">
        <v>246</v>
      </c>
      <c r="I161" t="s">
        <v>1</v>
      </c>
      <c r="K161" s="122" t="s">
        <v>1</v>
      </c>
    </row>
    <row r="162" spans="1:11" ht="12.75">
      <c r="A162" s="115">
        <v>160</v>
      </c>
      <c r="B162" s="33" t="s">
        <v>73</v>
      </c>
      <c r="C162">
        <v>108</v>
      </c>
      <c r="D162" t="s">
        <v>808</v>
      </c>
      <c r="E162" t="s">
        <v>888</v>
      </c>
      <c r="F162" t="s">
        <v>69</v>
      </c>
      <c r="G162" s="112">
        <v>12245</v>
      </c>
      <c r="H162" s="32" t="s">
        <v>246</v>
      </c>
      <c r="I162" t="s">
        <v>1</v>
      </c>
      <c r="K162" s="122" t="s">
        <v>1</v>
      </c>
    </row>
    <row r="163" spans="1:11" ht="12.75">
      <c r="A163" s="115">
        <v>161</v>
      </c>
      <c r="B163" s="33" t="s">
        <v>73</v>
      </c>
      <c r="C163">
        <v>108</v>
      </c>
      <c r="D163" t="s">
        <v>77</v>
      </c>
      <c r="E163" t="s">
        <v>257</v>
      </c>
      <c r="F163" t="s">
        <v>69</v>
      </c>
      <c r="G163" s="112">
        <v>1000</v>
      </c>
      <c r="H163" s="32" t="s">
        <v>246</v>
      </c>
      <c r="I163" t="s">
        <v>1</v>
      </c>
      <c r="K163" s="122" t="s">
        <v>1</v>
      </c>
    </row>
    <row r="164" spans="1:11" ht="12.75">
      <c r="A164" s="115">
        <v>162</v>
      </c>
      <c r="B164" s="33" t="s">
        <v>73</v>
      </c>
      <c r="C164">
        <v>108</v>
      </c>
      <c r="D164" t="s">
        <v>25</v>
      </c>
      <c r="E164" t="s">
        <v>258</v>
      </c>
      <c r="F164" t="s">
        <v>72</v>
      </c>
      <c r="G164" s="112">
        <v>93</v>
      </c>
      <c r="H164" s="32" t="s">
        <v>246</v>
      </c>
      <c r="I164" t="s">
        <v>1</v>
      </c>
      <c r="K164" s="122" t="s">
        <v>1</v>
      </c>
    </row>
    <row r="165" spans="1:11" ht="12.75">
      <c r="A165" s="115">
        <v>163</v>
      </c>
      <c r="B165" s="33" t="s">
        <v>73</v>
      </c>
      <c r="C165">
        <v>108</v>
      </c>
      <c r="D165" t="s">
        <v>25</v>
      </c>
      <c r="E165" t="s">
        <v>1012</v>
      </c>
      <c r="F165" t="s">
        <v>88</v>
      </c>
      <c r="G165" s="112">
        <v>12753</v>
      </c>
      <c r="H165" s="32" t="s">
        <v>246</v>
      </c>
      <c r="K165" s="122" t="s">
        <v>1</v>
      </c>
    </row>
    <row r="166" spans="1:11" ht="12.75">
      <c r="A166" s="115">
        <v>164</v>
      </c>
      <c r="B166" s="33" t="s">
        <v>73</v>
      </c>
      <c r="C166">
        <v>108</v>
      </c>
      <c r="D166" t="s">
        <v>25</v>
      </c>
      <c r="E166" t="s">
        <v>259</v>
      </c>
      <c r="F166" t="s">
        <v>81</v>
      </c>
      <c r="G166" s="112">
        <v>11289</v>
      </c>
      <c r="H166" s="32" t="s">
        <v>246</v>
      </c>
      <c r="I166" t="s">
        <v>1</v>
      </c>
      <c r="K166" s="122" t="s">
        <v>1</v>
      </c>
    </row>
    <row r="167" spans="1:11" ht="12.75">
      <c r="A167" s="115">
        <v>165</v>
      </c>
      <c r="B167" s="33" t="s">
        <v>73</v>
      </c>
      <c r="C167">
        <v>108</v>
      </c>
      <c r="D167" t="s">
        <v>77</v>
      </c>
      <c r="E167" t="s">
        <v>448</v>
      </c>
      <c r="F167" t="s">
        <v>72</v>
      </c>
      <c r="G167" s="112">
        <v>725</v>
      </c>
      <c r="H167" s="32" t="s">
        <v>246</v>
      </c>
      <c r="I167" t="s">
        <v>1</v>
      </c>
      <c r="K167" s="122" t="s">
        <v>1</v>
      </c>
    </row>
    <row r="168" spans="1:11" ht="12.75">
      <c r="A168" s="115">
        <v>166</v>
      </c>
      <c r="B168" s="33" t="s">
        <v>73</v>
      </c>
      <c r="C168">
        <v>108</v>
      </c>
      <c r="D168" t="s">
        <v>25</v>
      </c>
      <c r="E168" t="s">
        <v>260</v>
      </c>
      <c r="F168" t="s">
        <v>95</v>
      </c>
      <c r="G168" s="112">
        <v>11254</v>
      </c>
      <c r="H168" s="32" t="s">
        <v>246</v>
      </c>
      <c r="I168" t="s">
        <v>1</v>
      </c>
      <c r="K168" s="122" t="s">
        <v>1</v>
      </c>
    </row>
    <row r="169" spans="1:11" ht="12.75">
      <c r="A169" s="115">
        <v>167</v>
      </c>
      <c r="B169" s="33" t="s">
        <v>73</v>
      </c>
      <c r="C169">
        <v>108</v>
      </c>
      <c r="D169" t="s">
        <v>808</v>
      </c>
      <c r="E169" t="s">
        <v>889</v>
      </c>
      <c r="F169" t="s">
        <v>81</v>
      </c>
      <c r="G169" s="112">
        <v>7265</v>
      </c>
      <c r="H169" s="32" t="s">
        <v>246</v>
      </c>
      <c r="I169" t="s">
        <v>1</v>
      </c>
      <c r="K169" s="122" t="s">
        <v>1</v>
      </c>
    </row>
    <row r="170" spans="1:11" ht="12.75">
      <c r="A170" s="115">
        <v>168</v>
      </c>
      <c r="B170" s="33" t="s">
        <v>73</v>
      </c>
      <c r="C170">
        <v>108</v>
      </c>
      <c r="D170" t="s">
        <v>25</v>
      </c>
      <c r="E170" t="s">
        <v>261</v>
      </c>
      <c r="F170" t="s">
        <v>72</v>
      </c>
      <c r="G170" s="112">
        <v>2030</v>
      </c>
      <c r="H170" s="32" t="s">
        <v>246</v>
      </c>
      <c r="I170" t="s">
        <v>1</v>
      </c>
      <c r="K170" s="122" t="s">
        <v>1</v>
      </c>
    </row>
    <row r="171" spans="1:11" ht="12.75">
      <c r="A171" s="115">
        <v>169</v>
      </c>
      <c r="B171" s="33" t="s">
        <v>73</v>
      </c>
      <c r="C171">
        <v>108</v>
      </c>
      <c r="D171" t="s">
        <v>77</v>
      </c>
      <c r="E171" t="s">
        <v>262</v>
      </c>
      <c r="F171" t="s">
        <v>72</v>
      </c>
      <c r="G171" s="112">
        <v>12195</v>
      </c>
      <c r="H171" s="32" t="s">
        <v>246</v>
      </c>
      <c r="I171" t="s">
        <v>1</v>
      </c>
      <c r="K171" s="122" t="s">
        <v>1</v>
      </c>
    </row>
    <row r="172" spans="1:11" ht="12.75">
      <c r="A172" s="115">
        <v>170</v>
      </c>
      <c r="B172" s="33" t="s">
        <v>73</v>
      </c>
      <c r="C172">
        <v>108</v>
      </c>
      <c r="D172" t="s">
        <v>25</v>
      </c>
      <c r="E172" t="s">
        <v>452</v>
      </c>
      <c r="F172" t="s">
        <v>72</v>
      </c>
      <c r="G172" s="112">
        <v>11244</v>
      </c>
      <c r="H172" s="32" t="s">
        <v>246</v>
      </c>
      <c r="I172" t="s">
        <v>1</v>
      </c>
      <c r="K172" s="122" t="s">
        <v>1</v>
      </c>
    </row>
    <row r="173" spans="1:11" ht="12.75">
      <c r="A173" s="115">
        <v>171</v>
      </c>
      <c r="B173" s="33" t="s">
        <v>73</v>
      </c>
      <c r="C173">
        <v>108</v>
      </c>
      <c r="D173" t="s">
        <v>25</v>
      </c>
      <c r="E173" t="s">
        <v>580</v>
      </c>
      <c r="F173" t="s">
        <v>112</v>
      </c>
      <c r="G173" s="112">
        <v>10907</v>
      </c>
      <c r="H173" s="32" t="s">
        <v>246</v>
      </c>
      <c r="I173" t="s">
        <v>1</v>
      </c>
      <c r="K173" s="122" t="s">
        <v>1</v>
      </c>
    </row>
    <row r="174" spans="1:11" ht="12.75">
      <c r="A174" s="115">
        <v>172</v>
      </c>
      <c r="B174" s="33" t="s">
        <v>73</v>
      </c>
      <c r="C174">
        <v>108</v>
      </c>
      <c r="D174" t="s">
        <v>25</v>
      </c>
      <c r="E174" t="s">
        <v>263</v>
      </c>
      <c r="F174" t="s">
        <v>78</v>
      </c>
      <c r="G174" s="112">
        <v>6057</v>
      </c>
      <c r="H174" s="32" t="s">
        <v>246</v>
      </c>
      <c r="I174" t="s">
        <v>1</v>
      </c>
      <c r="K174" s="122" t="s">
        <v>1</v>
      </c>
    </row>
    <row r="175" spans="1:11" ht="12.75">
      <c r="A175" s="115">
        <v>173</v>
      </c>
      <c r="B175" s="33" t="s">
        <v>73</v>
      </c>
      <c r="C175">
        <v>108</v>
      </c>
      <c r="D175" t="s">
        <v>25</v>
      </c>
      <c r="E175" t="s">
        <v>264</v>
      </c>
      <c r="F175" t="s">
        <v>81</v>
      </c>
      <c r="G175" s="112">
        <v>10525</v>
      </c>
      <c r="H175" s="32" t="s">
        <v>246</v>
      </c>
      <c r="I175" t="s">
        <v>1</v>
      </c>
      <c r="K175" s="122" t="s">
        <v>1</v>
      </c>
    </row>
    <row r="176" spans="1:11" ht="12.75">
      <c r="A176" s="115">
        <v>174</v>
      </c>
      <c r="B176" s="33" t="s">
        <v>73</v>
      </c>
      <c r="C176">
        <v>108</v>
      </c>
      <c r="D176" t="s">
        <v>25</v>
      </c>
      <c r="E176" t="s">
        <v>265</v>
      </c>
      <c r="F176" t="s">
        <v>88</v>
      </c>
      <c r="G176" s="112">
        <v>11939</v>
      </c>
      <c r="H176" s="32" t="s">
        <v>246</v>
      </c>
      <c r="I176" t="s">
        <v>1</v>
      </c>
      <c r="K176" s="122" t="s">
        <v>1</v>
      </c>
    </row>
    <row r="177" spans="1:11" ht="12.75">
      <c r="A177" s="115">
        <v>175</v>
      </c>
      <c r="B177" s="33" t="s">
        <v>73</v>
      </c>
      <c r="C177">
        <v>109</v>
      </c>
      <c r="D177" t="s">
        <v>77</v>
      </c>
      <c r="E177" t="s">
        <v>304</v>
      </c>
      <c r="F177" t="s">
        <v>78</v>
      </c>
      <c r="G177" s="112">
        <v>8557</v>
      </c>
      <c r="H177" s="32" t="s">
        <v>303</v>
      </c>
      <c r="I177" t="s">
        <v>1</v>
      </c>
      <c r="K177" s="122" t="s">
        <v>1</v>
      </c>
    </row>
    <row r="178" spans="1:11" ht="12.75">
      <c r="A178" s="115">
        <v>176</v>
      </c>
      <c r="B178" s="33" t="s">
        <v>73</v>
      </c>
      <c r="C178">
        <v>109</v>
      </c>
      <c r="D178" t="s">
        <v>77</v>
      </c>
      <c r="E178" t="s">
        <v>305</v>
      </c>
      <c r="F178" t="s">
        <v>72</v>
      </c>
      <c r="G178" s="112">
        <v>456</v>
      </c>
      <c r="H178" s="32" t="s">
        <v>303</v>
      </c>
      <c r="I178" t="s">
        <v>1</v>
      </c>
      <c r="K178" s="122" t="s">
        <v>1</v>
      </c>
    </row>
    <row r="179" spans="1:11" ht="12.75">
      <c r="A179" s="115">
        <v>177</v>
      </c>
      <c r="B179" s="33" t="s">
        <v>73</v>
      </c>
      <c r="C179">
        <v>109</v>
      </c>
      <c r="D179" t="s">
        <v>808</v>
      </c>
      <c r="E179" t="s">
        <v>890</v>
      </c>
      <c r="F179" t="s">
        <v>85</v>
      </c>
      <c r="G179" s="112">
        <v>5074</v>
      </c>
      <c r="H179" s="32" t="s">
        <v>303</v>
      </c>
      <c r="I179" t="s">
        <v>1</v>
      </c>
      <c r="J179" s="124" t="s">
        <v>1001</v>
      </c>
      <c r="K179" s="122" t="s">
        <v>1</v>
      </c>
    </row>
    <row r="180" spans="1:11" ht="12.75">
      <c r="A180" s="115">
        <v>178</v>
      </c>
      <c r="B180" s="33" t="s">
        <v>73</v>
      </c>
      <c r="C180">
        <v>109</v>
      </c>
      <c r="D180" t="s">
        <v>77</v>
      </c>
      <c r="E180" t="s">
        <v>1013</v>
      </c>
      <c r="F180" t="s">
        <v>81</v>
      </c>
      <c r="G180" s="112">
        <v>7829</v>
      </c>
      <c r="H180" s="32" t="s">
        <v>303</v>
      </c>
      <c r="K180" s="122" t="s">
        <v>1</v>
      </c>
    </row>
    <row r="181" spans="1:11" ht="12.75">
      <c r="A181" s="115">
        <v>179</v>
      </c>
      <c r="B181" s="33" t="s">
        <v>73</v>
      </c>
      <c r="C181">
        <v>109</v>
      </c>
      <c r="D181" t="s">
        <v>808</v>
      </c>
      <c r="E181" t="s">
        <v>891</v>
      </c>
      <c r="F181" t="s">
        <v>85</v>
      </c>
      <c r="G181" s="112">
        <v>4406</v>
      </c>
      <c r="H181" s="32" t="s">
        <v>303</v>
      </c>
      <c r="I181" t="s">
        <v>1</v>
      </c>
      <c r="J181" s="124" t="s">
        <v>1002</v>
      </c>
      <c r="K181" s="122" t="s">
        <v>1</v>
      </c>
    </row>
    <row r="182" spans="1:11" ht="12.75">
      <c r="A182" s="115">
        <v>180</v>
      </c>
      <c r="B182" s="33" t="s">
        <v>73</v>
      </c>
      <c r="C182">
        <v>109</v>
      </c>
      <c r="D182" t="s">
        <v>25</v>
      </c>
      <c r="E182" t="s">
        <v>746</v>
      </c>
      <c r="F182" t="s">
        <v>88</v>
      </c>
      <c r="G182" s="112">
        <v>12566</v>
      </c>
      <c r="H182" s="32" t="s">
        <v>303</v>
      </c>
      <c r="I182" t="s">
        <v>1</v>
      </c>
      <c r="K182" s="122" t="s">
        <v>1</v>
      </c>
    </row>
    <row r="183" spans="1:11" ht="12.75">
      <c r="A183" s="115">
        <v>181</v>
      </c>
      <c r="B183" s="33" t="s">
        <v>73</v>
      </c>
      <c r="C183">
        <v>109</v>
      </c>
      <c r="D183" t="s">
        <v>77</v>
      </c>
      <c r="E183" t="s">
        <v>307</v>
      </c>
      <c r="F183" t="s">
        <v>81</v>
      </c>
      <c r="G183" s="112">
        <v>10445</v>
      </c>
      <c r="H183" s="32" t="s">
        <v>303</v>
      </c>
      <c r="I183" t="s">
        <v>1</v>
      </c>
      <c r="K183" s="122" t="s">
        <v>1</v>
      </c>
    </row>
    <row r="184" spans="1:11" ht="12.75">
      <c r="A184" s="115">
        <v>182</v>
      </c>
      <c r="B184" s="33" t="s">
        <v>73</v>
      </c>
      <c r="C184">
        <v>109</v>
      </c>
      <c r="D184" t="s">
        <v>77</v>
      </c>
      <c r="E184" t="s">
        <v>461</v>
      </c>
      <c r="F184" t="s">
        <v>72</v>
      </c>
      <c r="G184" s="112">
        <v>11159</v>
      </c>
      <c r="H184" s="32" t="s">
        <v>303</v>
      </c>
      <c r="I184" t="s">
        <v>1</v>
      </c>
      <c r="K184" s="122" t="s">
        <v>1</v>
      </c>
    </row>
    <row r="185" spans="1:11" ht="12.75">
      <c r="A185" s="115">
        <v>183</v>
      </c>
      <c r="B185" s="33" t="s">
        <v>73</v>
      </c>
      <c r="C185">
        <v>109</v>
      </c>
      <c r="D185" t="s">
        <v>25</v>
      </c>
      <c r="E185" t="s">
        <v>742</v>
      </c>
      <c r="F185" t="s">
        <v>112</v>
      </c>
      <c r="G185" s="112">
        <v>10482</v>
      </c>
      <c r="H185" s="32" t="s">
        <v>303</v>
      </c>
      <c r="I185" t="s">
        <v>1</v>
      </c>
      <c r="K185" s="122" t="s">
        <v>1</v>
      </c>
    </row>
    <row r="186" spans="1:11" ht="12.75">
      <c r="A186" s="115">
        <v>184</v>
      </c>
      <c r="B186" s="33" t="s">
        <v>73</v>
      </c>
      <c r="C186">
        <v>109</v>
      </c>
      <c r="D186" t="s">
        <v>808</v>
      </c>
      <c r="E186" t="s">
        <v>892</v>
      </c>
      <c r="F186" t="s">
        <v>69</v>
      </c>
      <c r="G186" s="112">
        <v>1574</v>
      </c>
      <c r="H186" s="32" t="s">
        <v>303</v>
      </c>
      <c r="I186" t="s">
        <v>1</v>
      </c>
      <c r="K186" s="122" t="s">
        <v>1</v>
      </c>
    </row>
    <row r="187" spans="1:11" ht="12.75">
      <c r="A187" s="115">
        <v>185</v>
      </c>
      <c r="B187" s="33" t="s">
        <v>73</v>
      </c>
      <c r="C187">
        <v>109</v>
      </c>
      <c r="D187" t="s">
        <v>77</v>
      </c>
      <c r="E187" t="s">
        <v>743</v>
      </c>
      <c r="F187" t="s">
        <v>112</v>
      </c>
      <c r="G187" s="112">
        <v>11552</v>
      </c>
      <c r="H187" s="32" t="s">
        <v>303</v>
      </c>
      <c r="I187" t="s">
        <v>1</v>
      </c>
      <c r="J187" s="124" t="s">
        <v>1004</v>
      </c>
      <c r="K187" s="122" t="s">
        <v>1</v>
      </c>
    </row>
    <row r="188" spans="1:11" ht="12.75">
      <c r="A188" s="115">
        <v>186</v>
      </c>
      <c r="B188" s="33" t="s">
        <v>73</v>
      </c>
      <c r="C188">
        <v>109</v>
      </c>
      <c r="D188" t="s">
        <v>808</v>
      </c>
      <c r="E188" t="s">
        <v>893</v>
      </c>
      <c r="F188" t="s">
        <v>78</v>
      </c>
      <c r="G188" s="112">
        <v>4778</v>
      </c>
      <c r="H188" s="32" t="s">
        <v>303</v>
      </c>
      <c r="I188" t="s">
        <v>1</v>
      </c>
      <c r="K188" s="122" t="s">
        <v>1</v>
      </c>
    </row>
    <row r="189" spans="1:11" ht="12.75">
      <c r="A189" s="115">
        <v>187</v>
      </c>
      <c r="B189" s="33" t="s">
        <v>73</v>
      </c>
      <c r="C189">
        <v>109</v>
      </c>
      <c r="D189" t="s">
        <v>77</v>
      </c>
      <c r="E189" t="s">
        <v>308</v>
      </c>
      <c r="F189" t="s">
        <v>112</v>
      </c>
      <c r="G189" s="112">
        <v>6096</v>
      </c>
      <c r="H189" s="32" t="s">
        <v>303</v>
      </c>
      <c r="I189" t="s">
        <v>1</v>
      </c>
      <c r="K189" s="122" t="s">
        <v>1</v>
      </c>
    </row>
    <row r="190" spans="1:11" ht="12.75">
      <c r="A190" s="115">
        <v>188</v>
      </c>
      <c r="B190" s="33" t="s">
        <v>73</v>
      </c>
      <c r="C190">
        <v>109</v>
      </c>
      <c r="D190" t="s">
        <v>808</v>
      </c>
      <c r="E190" t="s">
        <v>894</v>
      </c>
      <c r="F190" t="s">
        <v>69</v>
      </c>
      <c r="G190" s="112">
        <v>1564</v>
      </c>
      <c r="H190" s="32" t="s">
        <v>303</v>
      </c>
      <c r="I190" t="s">
        <v>1</v>
      </c>
      <c r="K190" s="122" t="s">
        <v>1</v>
      </c>
    </row>
    <row r="191" spans="1:11" ht="12.75">
      <c r="A191" s="115">
        <v>189</v>
      </c>
      <c r="B191" s="33" t="s">
        <v>73</v>
      </c>
      <c r="C191">
        <v>109</v>
      </c>
      <c r="D191" t="s">
        <v>808</v>
      </c>
      <c r="E191" t="s">
        <v>895</v>
      </c>
      <c r="F191" t="s">
        <v>69</v>
      </c>
      <c r="G191" s="112">
        <v>1600</v>
      </c>
      <c r="H191" s="32" t="s">
        <v>303</v>
      </c>
      <c r="I191" t="s">
        <v>1</v>
      </c>
      <c r="K191" s="122" t="s">
        <v>1</v>
      </c>
    </row>
    <row r="192" spans="1:11" ht="12.75">
      <c r="A192" s="115">
        <v>190</v>
      </c>
      <c r="B192" s="33" t="s">
        <v>73</v>
      </c>
      <c r="C192">
        <v>109</v>
      </c>
      <c r="D192" t="s">
        <v>77</v>
      </c>
      <c r="E192" t="s">
        <v>309</v>
      </c>
      <c r="F192" t="s">
        <v>78</v>
      </c>
      <c r="G192" s="112">
        <v>7452</v>
      </c>
      <c r="H192" s="32" t="s">
        <v>303</v>
      </c>
      <c r="I192" t="s">
        <v>1</v>
      </c>
      <c r="K192" s="122" t="s">
        <v>1</v>
      </c>
    </row>
    <row r="193" spans="1:11" ht="12.75">
      <c r="A193" s="115">
        <v>191</v>
      </c>
      <c r="B193" s="33" t="s">
        <v>73</v>
      </c>
      <c r="C193">
        <v>109</v>
      </c>
      <c r="D193" t="s">
        <v>77</v>
      </c>
      <c r="E193" t="s">
        <v>310</v>
      </c>
      <c r="F193" t="s">
        <v>78</v>
      </c>
      <c r="G193" s="112">
        <v>10447</v>
      </c>
      <c r="H193" s="32" t="s">
        <v>303</v>
      </c>
      <c r="I193" t="s">
        <v>1</v>
      </c>
      <c r="K193" s="122" t="s">
        <v>1</v>
      </c>
    </row>
    <row r="194" spans="1:11" ht="12.75">
      <c r="A194" s="115">
        <v>192</v>
      </c>
      <c r="B194" s="33" t="s">
        <v>73</v>
      </c>
      <c r="C194">
        <v>109</v>
      </c>
      <c r="D194" t="s">
        <v>77</v>
      </c>
      <c r="E194" t="s">
        <v>745</v>
      </c>
      <c r="F194" t="s">
        <v>81</v>
      </c>
      <c r="G194" s="112">
        <v>10661</v>
      </c>
      <c r="H194" s="32" t="s">
        <v>303</v>
      </c>
      <c r="I194" t="s">
        <v>1</v>
      </c>
      <c r="J194" s="124" t="s">
        <v>1004</v>
      </c>
      <c r="K194" s="122" t="s">
        <v>1</v>
      </c>
    </row>
    <row r="195" spans="1:11" ht="12.75">
      <c r="A195" s="115">
        <v>193</v>
      </c>
      <c r="B195" s="33" t="s">
        <v>73</v>
      </c>
      <c r="C195">
        <v>109</v>
      </c>
      <c r="D195" t="s">
        <v>25</v>
      </c>
      <c r="E195" t="s">
        <v>744</v>
      </c>
      <c r="F195" t="s">
        <v>88</v>
      </c>
      <c r="G195" s="112">
        <v>10862</v>
      </c>
      <c r="H195" s="32" t="s">
        <v>303</v>
      </c>
      <c r="I195" t="s">
        <v>1</v>
      </c>
      <c r="K195" s="122" t="s">
        <v>1</v>
      </c>
    </row>
    <row r="196" spans="1:11" ht="12.75">
      <c r="A196" s="115">
        <v>194</v>
      </c>
      <c r="B196" s="33" t="s">
        <v>73</v>
      </c>
      <c r="C196">
        <v>110</v>
      </c>
      <c r="D196" t="s">
        <v>77</v>
      </c>
      <c r="E196" t="s">
        <v>435</v>
      </c>
      <c r="F196" t="s">
        <v>72</v>
      </c>
      <c r="G196" s="112">
        <v>612</v>
      </c>
      <c r="H196" s="32" t="s">
        <v>436</v>
      </c>
      <c r="I196" t="s">
        <v>1</v>
      </c>
      <c r="K196" s="122" t="s">
        <v>1</v>
      </c>
    </row>
    <row r="197" spans="1:11" ht="12.75">
      <c r="A197" s="115">
        <v>195</v>
      </c>
      <c r="B197" s="33" t="s">
        <v>73</v>
      </c>
      <c r="C197">
        <v>110</v>
      </c>
      <c r="D197" t="s">
        <v>25</v>
      </c>
      <c r="E197" t="s">
        <v>437</v>
      </c>
      <c r="F197" t="s">
        <v>72</v>
      </c>
      <c r="G197" s="112">
        <v>887</v>
      </c>
      <c r="H197" s="32" t="s">
        <v>436</v>
      </c>
      <c r="I197" t="s">
        <v>1</v>
      </c>
      <c r="K197" s="122" t="s">
        <v>1</v>
      </c>
    </row>
    <row r="198" spans="1:11" ht="12.75">
      <c r="A198" s="115">
        <v>196</v>
      </c>
      <c r="B198" s="33" t="s">
        <v>73</v>
      </c>
      <c r="C198">
        <v>110</v>
      </c>
      <c r="D198" t="s">
        <v>25</v>
      </c>
      <c r="E198" t="s">
        <v>439</v>
      </c>
      <c r="F198" t="s">
        <v>72</v>
      </c>
      <c r="G198" s="112">
        <v>11942</v>
      </c>
      <c r="H198" s="32" t="s">
        <v>436</v>
      </c>
      <c r="I198" t="s">
        <v>1</v>
      </c>
      <c r="K198" s="122" t="s">
        <v>1</v>
      </c>
    </row>
    <row r="199" spans="1:11" ht="12.75">
      <c r="A199" s="115">
        <v>197</v>
      </c>
      <c r="B199" s="33" t="s">
        <v>73</v>
      </c>
      <c r="C199">
        <v>110</v>
      </c>
      <c r="D199" t="s">
        <v>77</v>
      </c>
      <c r="E199" t="s">
        <v>440</v>
      </c>
      <c r="F199" t="s">
        <v>72</v>
      </c>
      <c r="G199" s="112">
        <v>2983</v>
      </c>
      <c r="H199" s="32" t="s">
        <v>436</v>
      </c>
      <c r="I199" t="s">
        <v>1</v>
      </c>
      <c r="K199" s="122" t="s">
        <v>1</v>
      </c>
    </row>
    <row r="200" spans="1:11" ht="12.75">
      <c r="A200" s="115">
        <v>198</v>
      </c>
      <c r="B200" s="33" t="s">
        <v>73</v>
      </c>
      <c r="C200">
        <v>110</v>
      </c>
      <c r="D200" t="s">
        <v>25</v>
      </c>
      <c r="E200" t="s">
        <v>441</v>
      </c>
      <c r="F200" t="s">
        <v>69</v>
      </c>
      <c r="G200" s="112">
        <v>1016</v>
      </c>
      <c r="H200" s="32" t="s">
        <v>436</v>
      </c>
      <c r="I200" t="s">
        <v>1</v>
      </c>
      <c r="K200" s="122" t="s">
        <v>1</v>
      </c>
    </row>
    <row r="201" spans="1:11" ht="12.75">
      <c r="A201" s="115">
        <v>199</v>
      </c>
      <c r="B201" s="33" t="s">
        <v>73</v>
      </c>
      <c r="C201">
        <v>110</v>
      </c>
      <c r="D201" t="s">
        <v>77</v>
      </c>
      <c r="E201" t="s">
        <v>335</v>
      </c>
      <c r="F201" t="s">
        <v>72</v>
      </c>
      <c r="G201" s="112">
        <v>707</v>
      </c>
      <c r="H201" s="32" t="s">
        <v>436</v>
      </c>
      <c r="I201" t="s">
        <v>1</v>
      </c>
      <c r="K201" s="122" t="s">
        <v>1</v>
      </c>
    </row>
    <row r="202" spans="1:11" ht="12.75">
      <c r="A202" s="115">
        <v>200</v>
      </c>
      <c r="B202" s="33" t="s">
        <v>73</v>
      </c>
      <c r="C202">
        <v>110</v>
      </c>
      <c r="D202" t="s">
        <v>25</v>
      </c>
      <c r="E202" t="s">
        <v>442</v>
      </c>
      <c r="F202" t="s">
        <v>78</v>
      </c>
      <c r="G202" s="112">
        <v>7291</v>
      </c>
      <c r="H202" s="32" t="s">
        <v>436</v>
      </c>
      <c r="I202" t="s">
        <v>1</v>
      </c>
      <c r="K202" s="122" t="s">
        <v>1</v>
      </c>
    </row>
    <row r="203" spans="1:11" ht="12.75">
      <c r="A203" s="115">
        <v>201</v>
      </c>
      <c r="B203" s="33" t="s">
        <v>73</v>
      </c>
      <c r="C203">
        <v>110</v>
      </c>
      <c r="D203" t="s">
        <v>77</v>
      </c>
      <c r="E203" t="s">
        <v>443</v>
      </c>
      <c r="F203" t="s">
        <v>72</v>
      </c>
      <c r="G203" s="112">
        <v>203</v>
      </c>
      <c r="H203" s="32" t="s">
        <v>436</v>
      </c>
      <c r="I203" t="s">
        <v>1</v>
      </c>
      <c r="K203" s="122" t="s">
        <v>1</v>
      </c>
    </row>
    <row r="204" spans="1:11" ht="12.75">
      <c r="A204" s="115">
        <v>202</v>
      </c>
      <c r="B204" s="33" t="s">
        <v>73</v>
      </c>
      <c r="C204">
        <v>110</v>
      </c>
      <c r="D204" t="s">
        <v>25</v>
      </c>
      <c r="E204" t="s">
        <v>444</v>
      </c>
      <c r="F204" t="s">
        <v>72</v>
      </c>
      <c r="G204" s="112">
        <v>414</v>
      </c>
      <c r="H204" s="32" t="s">
        <v>436</v>
      </c>
      <c r="I204" t="s">
        <v>1</v>
      </c>
      <c r="K204" s="122" t="s">
        <v>1</v>
      </c>
    </row>
    <row r="205" spans="1:11" ht="12.75">
      <c r="A205" s="115">
        <v>203</v>
      </c>
      <c r="B205" s="33" t="s">
        <v>73</v>
      </c>
      <c r="C205">
        <v>110</v>
      </c>
      <c r="D205" t="s">
        <v>25</v>
      </c>
      <c r="E205" t="s">
        <v>445</v>
      </c>
      <c r="F205" t="s">
        <v>81</v>
      </c>
      <c r="G205" s="112">
        <v>7943</v>
      </c>
      <c r="H205" s="32" t="s">
        <v>436</v>
      </c>
      <c r="I205" t="s">
        <v>1</v>
      </c>
      <c r="K205" s="122" t="s">
        <v>1</v>
      </c>
    </row>
    <row r="206" spans="1:11" ht="12.75">
      <c r="A206" s="115">
        <v>204</v>
      </c>
      <c r="B206" s="33" t="s">
        <v>73</v>
      </c>
      <c r="C206">
        <v>110</v>
      </c>
      <c r="D206" t="s">
        <v>77</v>
      </c>
      <c r="E206" t="s">
        <v>306</v>
      </c>
      <c r="F206" t="s">
        <v>69</v>
      </c>
      <c r="G206" s="112">
        <v>1231</v>
      </c>
      <c r="H206" s="32" t="s">
        <v>436</v>
      </c>
      <c r="I206" t="s">
        <v>1</v>
      </c>
      <c r="K206" s="122" t="s">
        <v>1</v>
      </c>
    </row>
    <row r="207" spans="1:11" ht="12.75">
      <c r="A207" s="115">
        <v>205</v>
      </c>
      <c r="B207" s="33" t="s">
        <v>73</v>
      </c>
      <c r="C207">
        <v>110</v>
      </c>
      <c r="D207" t="s">
        <v>25</v>
      </c>
      <c r="E207" t="s">
        <v>447</v>
      </c>
      <c r="F207" t="s">
        <v>85</v>
      </c>
      <c r="G207" s="112">
        <v>8128</v>
      </c>
      <c r="H207" s="32" t="s">
        <v>436</v>
      </c>
      <c r="I207" t="s">
        <v>1</v>
      </c>
      <c r="K207" s="122" t="s">
        <v>1</v>
      </c>
    </row>
    <row r="208" spans="1:11" ht="12.75">
      <c r="A208" s="115">
        <v>206</v>
      </c>
      <c r="B208" s="33" t="s">
        <v>73</v>
      </c>
      <c r="C208">
        <v>110</v>
      </c>
      <c r="D208" t="s">
        <v>25</v>
      </c>
      <c r="E208" t="s">
        <v>449</v>
      </c>
      <c r="F208" t="s">
        <v>78</v>
      </c>
      <c r="G208" s="112">
        <v>8568</v>
      </c>
      <c r="H208" s="32" t="s">
        <v>436</v>
      </c>
      <c r="I208" t="s">
        <v>1</v>
      </c>
      <c r="K208" s="122" t="s">
        <v>1</v>
      </c>
    </row>
    <row r="209" spans="1:11" ht="12.75">
      <c r="A209" s="115">
        <v>207</v>
      </c>
      <c r="B209" s="33" t="s">
        <v>73</v>
      </c>
      <c r="C209">
        <v>110</v>
      </c>
      <c r="D209" t="s">
        <v>77</v>
      </c>
      <c r="E209" t="s">
        <v>450</v>
      </c>
      <c r="F209" t="s">
        <v>69</v>
      </c>
      <c r="G209" s="112">
        <v>1105</v>
      </c>
      <c r="H209" s="32" t="s">
        <v>436</v>
      </c>
      <c r="I209" t="s">
        <v>1</v>
      </c>
      <c r="K209" s="122" t="s">
        <v>1</v>
      </c>
    </row>
    <row r="210" spans="1:11" ht="12.75">
      <c r="A210" s="115">
        <v>208</v>
      </c>
      <c r="B210" s="33" t="s">
        <v>73</v>
      </c>
      <c r="C210">
        <v>110</v>
      </c>
      <c r="D210" t="s">
        <v>77</v>
      </c>
      <c r="E210" t="s">
        <v>451</v>
      </c>
      <c r="F210" t="s">
        <v>72</v>
      </c>
      <c r="G210" s="112">
        <v>3022</v>
      </c>
      <c r="H210" s="32" t="s">
        <v>436</v>
      </c>
      <c r="I210" t="s">
        <v>1</v>
      </c>
      <c r="K210" s="122" t="s">
        <v>1</v>
      </c>
    </row>
    <row r="211" spans="1:11" ht="12.75">
      <c r="A211" s="115">
        <v>209</v>
      </c>
      <c r="B211" s="33" t="s">
        <v>73</v>
      </c>
      <c r="C211">
        <v>110</v>
      </c>
      <c r="D211" t="s">
        <v>77</v>
      </c>
      <c r="E211" t="s">
        <v>453</v>
      </c>
      <c r="F211" t="s">
        <v>72</v>
      </c>
      <c r="G211" s="112">
        <v>69</v>
      </c>
      <c r="H211" s="32" t="s">
        <v>436</v>
      </c>
      <c r="I211" t="s">
        <v>1</v>
      </c>
      <c r="K211" s="122" t="s">
        <v>1</v>
      </c>
    </row>
    <row r="212" spans="1:11" ht="12.75">
      <c r="A212" s="115">
        <v>210</v>
      </c>
      <c r="B212" s="33" t="s">
        <v>73</v>
      </c>
      <c r="C212">
        <v>111</v>
      </c>
      <c r="D212" t="s">
        <v>77</v>
      </c>
      <c r="E212" t="s">
        <v>228</v>
      </c>
      <c r="F212" t="s">
        <v>69</v>
      </c>
      <c r="G212" s="112">
        <v>5398</v>
      </c>
      <c r="H212" s="32" t="s">
        <v>229</v>
      </c>
      <c r="I212" t="s">
        <v>1</v>
      </c>
      <c r="K212" s="122" t="s">
        <v>1</v>
      </c>
    </row>
    <row r="213" spans="1:11" ht="12.75">
      <c r="A213" s="115">
        <v>211</v>
      </c>
      <c r="B213" s="33" t="s">
        <v>73</v>
      </c>
      <c r="C213">
        <v>111</v>
      </c>
      <c r="D213" t="s">
        <v>77</v>
      </c>
      <c r="E213" t="s">
        <v>231</v>
      </c>
      <c r="F213" t="s">
        <v>69</v>
      </c>
      <c r="G213" s="112">
        <v>1204</v>
      </c>
      <c r="H213" s="32" t="s">
        <v>229</v>
      </c>
      <c r="I213" t="s">
        <v>1</v>
      </c>
      <c r="K213" s="122" t="s">
        <v>1</v>
      </c>
    </row>
    <row r="214" spans="1:11" ht="12.75">
      <c r="A214" s="115">
        <v>212</v>
      </c>
      <c r="B214" s="33" t="s">
        <v>73</v>
      </c>
      <c r="C214">
        <v>111</v>
      </c>
      <c r="D214" t="s">
        <v>77</v>
      </c>
      <c r="E214" t="s">
        <v>232</v>
      </c>
      <c r="F214" t="s">
        <v>72</v>
      </c>
      <c r="G214" s="112">
        <v>242</v>
      </c>
      <c r="H214" s="32" t="s">
        <v>229</v>
      </c>
      <c r="I214" t="s">
        <v>1</v>
      </c>
      <c r="K214" s="122" t="s">
        <v>1</v>
      </c>
    </row>
    <row r="215" spans="1:11" ht="12.75">
      <c r="A215" s="115">
        <v>213</v>
      </c>
      <c r="B215" s="33" t="s">
        <v>73</v>
      </c>
      <c r="C215">
        <v>111</v>
      </c>
      <c r="D215" t="s">
        <v>25</v>
      </c>
      <c r="E215" t="s">
        <v>234</v>
      </c>
      <c r="F215" t="s">
        <v>78</v>
      </c>
      <c r="G215" s="112">
        <v>7616</v>
      </c>
      <c r="H215" s="32" t="s">
        <v>229</v>
      </c>
      <c r="I215" t="s">
        <v>1</v>
      </c>
      <c r="K215" s="122" t="s">
        <v>1</v>
      </c>
    </row>
    <row r="216" spans="1:11" ht="12.75">
      <c r="A216" s="115">
        <v>214</v>
      </c>
      <c r="B216" s="33" t="s">
        <v>80</v>
      </c>
      <c r="C216">
        <v>111</v>
      </c>
      <c r="D216" t="s">
        <v>25</v>
      </c>
      <c r="E216" t="s">
        <v>235</v>
      </c>
      <c r="F216" t="s">
        <v>72</v>
      </c>
      <c r="G216" s="112">
        <v>8837</v>
      </c>
      <c r="H216" s="32" t="s">
        <v>229</v>
      </c>
      <c r="I216" t="s">
        <v>1</v>
      </c>
      <c r="K216" s="122" t="s">
        <v>1</v>
      </c>
    </row>
    <row r="217" spans="1:11" ht="12.75">
      <c r="A217" s="115">
        <v>215</v>
      </c>
      <c r="B217" s="33" t="s">
        <v>73</v>
      </c>
      <c r="C217">
        <v>111</v>
      </c>
      <c r="D217" t="s">
        <v>25</v>
      </c>
      <c r="E217" t="s">
        <v>236</v>
      </c>
      <c r="F217" t="s">
        <v>72</v>
      </c>
      <c r="G217" s="112">
        <v>5607</v>
      </c>
      <c r="H217" s="32" t="s">
        <v>229</v>
      </c>
      <c r="I217" t="s">
        <v>1</v>
      </c>
      <c r="K217" s="122" t="s">
        <v>1</v>
      </c>
    </row>
    <row r="218" spans="1:11" ht="12.75">
      <c r="A218" s="115">
        <v>216</v>
      </c>
      <c r="B218" s="33" t="s">
        <v>73</v>
      </c>
      <c r="C218">
        <v>111</v>
      </c>
      <c r="D218" t="s">
        <v>77</v>
      </c>
      <c r="E218" t="s">
        <v>237</v>
      </c>
      <c r="F218" t="s">
        <v>75</v>
      </c>
      <c r="G218" s="112">
        <v>4733</v>
      </c>
      <c r="H218" s="32" t="s">
        <v>229</v>
      </c>
      <c r="I218" t="s">
        <v>1</v>
      </c>
      <c r="K218" s="122" t="s">
        <v>1</v>
      </c>
    </row>
    <row r="219" spans="1:11" ht="12.75">
      <c r="A219" s="115">
        <v>217</v>
      </c>
      <c r="B219" s="33" t="s">
        <v>73</v>
      </c>
      <c r="C219">
        <v>111</v>
      </c>
      <c r="D219" t="s">
        <v>77</v>
      </c>
      <c r="E219" t="s">
        <v>238</v>
      </c>
      <c r="F219" t="s">
        <v>72</v>
      </c>
      <c r="G219" s="112">
        <v>177</v>
      </c>
      <c r="H219" s="32" t="s">
        <v>229</v>
      </c>
      <c r="I219" t="s">
        <v>1</v>
      </c>
      <c r="K219" s="122" t="s">
        <v>1</v>
      </c>
    </row>
    <row r="220" spans="1:11" ht="12.75">
      <c r="A220" s="115">
        <v>218</v>
      </c>
      <c r="B220" s="33" t="s">
        <v>73</v>
      </c>
      <c r="C220">
        <v>111</v>
      </c>
      <c r="D220" t="s">
        <v>77</v>
      </c>
      <c r="E220" t="s">
        <v>239</v>
      </c>
      <c r="F220" t="s">
        <v>72</v>
      </c>
      <c r="G220" s="112">
        <v>325</v>
      </c>
      <c r="H220" s="32" t="s">
        <v>229</v>
      </c>
      <c r="I220" t="s">
        <v>1</v>
      </c>
      <c r="K220" s="122" t="s">
        <v>1</v>
      </c>
    </row>
    <row r="221" spans="1:11" ht="12.75">
      <c r="A221" s="115">
        <v>219</v>
      </c>
      <c r="B221" s="33" t="s">
        <v>73</v>
      </c>
      <c r="C221">
        <v>111</v>
      </c>
      <c r="D221" t="s">
        <v>25</v>
      </c>
      <c r="E221" t="s">
        <v>783</v>
      </c>
      <c r="F221" t="s">
        <v>81</v>
      </c>
      <c r="G221" s="112">
        <v>12345</v>
      </c>
      <c r="H221" s="32" t="s">
        <v>229</v>
      </c>
      <c r="I221" t="s">
        <v>1</v>
      </c>
      <c r="K221" s="122" t="s">
        <v>1</v>
      </c>
    </row>
    <row r="222" spans="1:11" ht="12.75">
      <c r="A222" s="115">
        <v>220</v>
      </c>
      <c r="B222" s="33" t="s">
        <v>73</v>
      </c>
      <c r="C222">
        <v>111</v>
      </c>
      <c r="D222" t="s">
        <v>25</v>
      </c>
      <c r="E222" t="s">
        <v>1014</v>
      </c>
      <c r="F222" t="s">
        <v>72</v>
      </c>
      <c r="G222" s="112">
        <v>377</v>
      </c>
      <c r="H222" s="32" t="s">
        <v>229</v>
      </c>
      <c r="K222" s="122" t="s">
        <v>1</v>
      </c>
    </row>
    <row r="223" spans="1:11" ht="12.75">
      <c r="A223" s="115">
        <v>221</v>
      </c>
      <c r="B223" s="33" t="s">
        <v>73</v>
      </c>
      <c r="C223">
        <v>111</v>
      </c>
      <c r="D223" t="s">
        <v>77</v>
      </c>
      <c r="E223" t="s">
        <v>240</v>
      </c>
      <c r="F223" t="s">
        <v>72</v>
      </c>
      <c r="G223" s="112">
        <v>200</v>
      </c>
      <c r="H223" s="32" t="s">
        <v>229</v>
      </c>
      <c r="I223" t="s">
        <v>1</v>
      </c>
      <c r="K223" s="122" t="s">
        <v>1</v>
      </c>
    </row>
    <row r="224" spans="1:11" ht="12.75">
      <c r="A224" s="115">
        <v>222</v>
      </c>
      <c r="B224" s="33" t="s">
        <v>73</v>
      </c>
      <c r="C224">
        <v>111</v>
      </c>
      <c r="D224" t="s">
        <v>25</v>
      </c>
      <c r="E224" t="s">
        <v>241</v>
      </c>
      <c r="F224" t="s">
        <v>72</v>
      </c>
      <c r="G224" s="112">
        <v>8729</v>
      </c>
      <c r="H224" s="32" t="s">
        <v>229</v>
      </c>
      <c r="I224" t="s">
        <v>1</v>
      </c>
      <c r="K224" s="122" t="s">
        <v>1</v>
      </c>
    </row>
    <row r="225" spans="1:11" ht="12.75">
      <c r="A225" s="115">
        <v>223</v>
      </c>
      <c r="B225" s="33" t="s">
        <v>73</v>
      </c>
      <c r="C225">
        <v>111</v>
      </c>
      <c r="D225" t="s">
        <v>25</v>
      </c>
      <c r="E225" t="s">
        <v>632</v>
      </c>
      <c r="F225" t="s">
        <v>69</v>
      </c>
      <c r="G225" s="112">
        <v>3287</v>
      </c>
      <c r="H225" s="32" t="s">
        <v>229</v>
      </c>
      <c r="I225" t="s">
        <v>1</v>
      </c>
      <c r="K225" s="122" t="s">
        <v>1</v>
      </c>
    </row>
    <row r="226" spans="1:11" ht="12.75">
      <c r="A226" s="115">
        <v>224</v>
      </c>
      <c r="B226" s="33" t="s">
        <v>73</v>
      </c>
      <c r="C226">
        <v>111</v>
      </c>
      <c r="D226" t="s">
        <v>25</v>
      </c>
      <c r="E226" t="s">
        <v>242</v>
      </c>
      <c r="F226" t="s">
        <v>72</v>
      </c>
      <c r="G226" s="112">
        <v>6194</v>
      </c>
      <c r="H226" s="32" t="s">
        <v>229</v>
      </c>
      <c r="I226" t="s">
        <v>1</v>
      </c>
      <c r="K226" s="122" t="s">
        <v>1</v>
      </c>
    </row>
    <row r="227" spans="1:11" ht="12.75">
      <c r="A227" s="115">
        <v>225</v>
      </c>
      <c r="B227" s="33" t="s">
        <v>73</v>
      </c>
      <c r="C227">
        <v>111</v>
      </c>
      <c r="D227" t="s">
        <v>25</v>
      </c>
      <c r="E227" t="s">
        <v>243</v>
      </c>
      <c r="F227" t="s">
        <v>72</v>
      </c>
      <c r="G227" s="112">
        <v>11724</v>
      </c>
      <c r="H227" s="32" t="s">
        <v>229</v>
      </c>
      <c r="I227" t="s">
        <v>1</v>
      </c>
      <c r="K227" s="122" t="s">
        <v>1</v>
      </c>
    </row>
    <row r="228" spans="1:11" ht="12.75">
      <c r="A228" s="115">
        <v>226</v>
      </c>
      <c r="B228" s="33" t="s">
        <v>73</v>
      </c>
      <c r="C228">
        <v>111</v>
      </c>
      <c r="D228" t="s">
        <v>25</v>
      </c>
      <c r="E228" t="s">
        <v>244</v>
      </c>
      <c r="F228" t="s">
        <v>72</v>
      </c>
      <c r="G228" s="112">
        <v>7667</v>
      </c>
      <c r="H228" s="32" t="s">
        <v>229</v>
      </c>
      <c r="I228" t="s">
        <v>1</v>
      </c>
      <c r="K228" s="122" t="s">
        <v>1</v>
      </c>
    </row>
    <row r="229" spans="1:11" ht="12.75">
      <c r="A229" s="115">
        <v>227</v>
      </c>
      <c r="B229" s="33" t="s">
        <v>73</v>
      </c>
      <c r="C229">
        <v>112</v>
      </c>
      <c r="D229" t="s">
        <v>77</v>
      </c>
      <c r="E229" t="s">
        <v>797</v>
      </c>
      <c r="F229" t="s">
        <v>78</v>
      </c>
      <c r="G229" s="112">
        <v>6233</v>
      </c>
      <c r="H229" s="32" t="s">
        <v>224</v>
      </c>
      <c r="I229" t="s">
        <v>1</v>
      </c>
      <c r="K229" s="122" t="s">
        <v>1</v>
      </c>
    </row>
    <row r="230" spans="1:11" ht="12.75">
      <c r="A230" s="115">
        <v>228</v>
      </c>
      <c r="B230" s="33" t="s">
        <v>73</v>
      </c>
      <c r="C230">
        <v>112</v>
      </c>
      <c r="D230" t="s">
        <v>77</v>
      </c>
      <c r="E230" t="s">
        <v>798</v>
      </c>
      <c r="F230" t="s">
        <v>69</v>
      </c>
      <c r="G230" s="112">
        <v>5081</v>
      </c>
      <c r="H230" s="32" t="s">
        <v>224</v>
      </c>
      <c r="I230" t="s">
        <v>1</v>
      </c>
      <c r="K230" s="122" t="s">
        <v>1</v>
      </c>
    </row>
    <row r="231" spans="1:11" ht="12.75">
      <c r="A231" s="115">
        <v>229</v>
      </c>
      <c r="B231" s="33" t="s">
        <v>73</v>
      </c>
      <c r="C231">
        <v>112</v>
      </c>
      <c r="D231" t="s">
        <v>77</v>
      </c>
      <c r="E231" t="s">
        <v>225</v>
      </c>
      <c r="F231" t="s">
        <v>72</v>
      </c>
      <c r="G231" s="112">
        <v>846</v>
      </c>
      <c r="H231" s="32" t="s">
        <v>224</v>
      </c>
      <c r="I231" t="s">
        <v>1</v>
      </c>
      <c r="K231" s="122" t="s">
        <v>1</v>
      </c>
    </row>
    <row r="232" spans="1:11" ht="12.75">
      <c r="A232" s="115">
        <v>230</v>
      </c>
      <c r="B232" s="33" t="s">
        <v>73</v>
      </c>
      <c r="C232">
        <v>112</v>
      </c>
      <c r="D232" t="s">
        <v>25</v>
      </c>
      <c r="E232" t="s">
        <v>226</v>
      </c>
      <c r="F232" t="s">
        <v>72</v>
      </c>
      <c r="G232" s="112">
        <v>755</v>
      </c>
      <c r="H232" s="32" t="s">
        <v>224</v>
      </c>
      <c r="I232" t="s">
        <v>1</v>
      </c>
      <c r="K232" s="122" t="s">
        <v>1</v>
      </c>
    </row>
    <row r="233" spans="1:11" ht="12.75">
      <c r="A233" s="115">
        <v>231</v>
      </c>
      <c r="B233" s="33" t="s">
        <v>73</v>
      </c>
      <c r="C233">
        <v>112</v>
      </c>
      <c r="D233" t="s">
        <v>25</v>
      </c>
      <c r="E233" t="s">
        <v>227</v>
      </c>
      <c r="F233" t="s">
        <v>72</v>
      </c>
      <c r="G233" s="112">
        <v>1996</v>
      </c>
      <c r="H233" s="32" t="s">
        <v>224</v>
      </c>
      <c r="I233" t="s">
        <v>1</v>
      </c>
      <c r="K233" s="122" t="s">
        <v>1</v>
      </c>
    </row>
    <row r="234" spans="1:11" ht="12.75">
      <c r="A234" s="115">
        <v>232</v>
      </c>
      <c r="B234" s="33" t="s">
        <v>73</v>
      </c>
      <c r="C234">
        <v>112</v>
      </c>
      <c r="D234" t="s">
        <v>77</v>
      </c>
      <c r="E234" t="s">
        <v>799</v>
      </c>
      <c r="F234" t="s">
        <v>78</v>
      </c>
      <c r="G234" s="112">
        <v>6212</v>
      </c>
      <c r="H234" s="32" t="s">
        <v>224</v>
      </c>
      <c r="I234" t="s">
        <v>1</v>
      </c>
      <c r="K234" s="122" t="s">
        <v>1</v>
      </c>
    </row>
    <row r="235" spans="1:11" ht="12.75">
      <c r="A235" s="115">
        <v>233</v>
      </c>
      <c r="B235" s="33" t="s">
        <v>73</v>
      </c>
      <c r="C235">
        <v>112</v>
      </c>
      <c r="D235" t="s">
        <v>77</v>
      </c>
      <c r="E235" t="s">
        <v>796</v>
      </c>
      <c r="F235" t="s">
        <v>72</v>
      </c>
      <c r="G235" s="112">
        <v>192</v>
      </c>
      <c r="H235" s="32" t="s">
        <v>224</v>
      </c>
      <c r="I235" t="s">
        <v>1</v>
      </c>
      <c r="K235" s="122" t="s">
        <v>1</v>
      </c>
    </row>
    <row r="236" spans="1:11" ht="12.75">
      <c r="A236" s="115">
        <v>234</v>
      </c>
      <c r="B236" s="33" t="s">
        <v>73</v>
      </c>
      <c r="C236">
        <v>201</v>
      </c>
      <c r="D236" t="s">
        <v>808</v>
      </c>
      <c r="E236" t="s">
        <v>896</v>
      </c>
      <c r="F236" t="s">
        <v>69</v>
      </c>
      <c r="G236" s="112">
        <v>1394</v>
      </c>
      <c r="H236" s="32" t="s">
        <v>336</v>
      </c>
      <c r="I236" t="s">
        <v>1</v>
      </c>
      <c r="K236" s="122" t="s">
        <v>1</v>
      </c>
    </row>
    <row r="237" spans="1:11" ht="12.75">
      <c r="A237" s="115">
        <v>235</v>
      </c>
      <c r="B237" s="33" t="s">
        <v>73</v>
      </c>
      <c r="C237">
        <v>201</v>
      </c>
      <c r="D237" t="s">
        <v>77</v>
      </c>
      <c r="E237" t="s">
        <v>550</v>
      </c>
      <c r="F237" t="s">
        <v>85</v>
      </c>
      <c r="G237" s="112">
        <v>8426</v>
      </c>
      <c r="H237" s="32" t="s">
        <v>336</v>
      </c>
      <c r="I237" t="s">
        <v>1</v>
      </c>
      <c r="J237" s="124" t="s">
        <v>1001</v>
      </c>
      <c r="K237" s="122" t="s">
        <v>1</v>
      </c>
    </row>
    <row r="238" spans="1:11" ht="12.75">
      <c r="A238" s="115">
        <v>236</v>
      </c>
      <c r="B238" s="33" t="s">
        <v>73</v>
      </c>
      <c r="C238">
        <v>201</v>
      </c>
      <c r="D238" t="s">
        <v>25</v>
      </c>
      <c r="E238" t="s">
        <v>337</v>
      </c>
      <c r="F238" t="s">
        <v>81</v>
      </c>
      <c r="G238" s="112">
        <v>6549</v>
      </c>
      <c r="H238" s="32" t="s">
        <v>336</v>
      </c>
      <c r="I238" t="s">
        <v>1</v>
      </c>
      <c r="K238" s="122" t="s">
        <v>1</v>
      </c>
    </row>
    <row r="239" spans="1:11" ht="12.75">
      <c r="A239" s="115">
        <v>237</v>
      </c>
      <c r="B239" s="33" t="s">
        <v>73</v>
      </c>
      <c r="C239">
        <v>201</v>
      </c>
      <c r="D239" t="s">
        <v>77</v>
      </c>
      <c r="E239" t="s">
        <v>546</v>
      </c>
      <c r="F239" t="s">
        <v>85</v>
      </c>
      <c r="G239" s="112">
        <v>7710</v>
      </c>
      <c r="H239" s="32" t="s">
        <v>336</v>
      </c>
      <c r="I239" t="s">
        <v>1</v>
      </c>
      <c r="K239" s="122" t="s">
        <v>1</v>
      </c>
    </row>
    <row r="240" spans="1:11" ht="12.75">
      <c r="A240" s="115">
        <v>238</v>
      </c>
      <c r="B240" s="33" t="s">
        <v>73</v>
      </c>
      <c r="C240">
        <v>201</v>
      </c>
      <c r="D240" t="s">
        <v>77</v>
      </c>
      <c r="E240" t="s">
        <v>338</v>
      </c>
      <c r="F240" t="s">
        <v>85</v>
      </c>
      <c r="G240" s="112">
        <v>8977</v>
      </c>
      <c r="H240" s="32" t="s">
        <v>336</v>
      </c>
      <c r="I240" t="s">
        <v>1</v>
      </c>
      <c r="K240" s="122" t="s">
        <v>1</v>
      </c>
    </row>
    <row r="241" spans="1:11" ht="12.75">
      <c r="A241" s="115">
        <v>239</v>
      </c>
      <c r="B241" s="33" t="s">
        <v>73</v>
      </c>
      <c r="C241">
        <v>201</v>
      </c>
      <c r="D241" t="s">
        <v>25</v>
      </c>
      <c r="E241" t="s">
        <v>339</v>
      </c>
      <c r="F241" t="s">
        <v>81</v>
      </c>
      <c r="G241" s="112">
        <v>11361</v>
      </c>
      <c r="H241" s="32" t="s">
        <v>336</v>
      </c>
      <c r="I241" t="s">
        <v>1</v>
      </c>
      <c r="K241" s="122" t="s">
        <v>1</v>
      </c>
    </row>
    <row r="242" spans="1:11" ht="12.75">
      <c r="A242" s="115">
        <v>240</v>
      </c>
      <c r="B242" s="33" t="s">
        <v>73</v>
      </c>
      <c r="C242">
        <v>201</v>
      </c>
      <c r="D242" t="s">
        <v>77</v>
      </c>
      <c r="E242" t="s">
        <v>340</v>
      </c>
      <c r="F242" t="s">
        <v>78</v>
      </c>
      <c r="G242" s="112">
        <v>8843</v>
      </c>
      <c r="H242" s="32" t="s">
        <v>336</v>
      </c>
      <c r="I242" t="s">
        <v>1</v>
      </c>
      <c r="K242" s="122" t="s">
        <v>1</v>
      </c>
    </row>
    <row r="243" spans="1:11" ht="12.75">
      <c r="A243" s="115">
        <v>241</v>
      </c>
      <c r="B243" s="33" t="s">
        <v>73</v>
      </c>
      <c r="C243">
        <v>201</v>
      </c>
      <c r="D243" t="s">
        <v>77</v>
      </c>
      <c r="E243" t="s">
        <v>548</v>
      </c>
      <c r="F243" t="s">
        <v>72</v>
      </c>
      <c r="G243" s="112">
        <v>2309</v>
      </c>
      <c r="H243" s="32" t="s">
        <v>336</v>
      </c>
      <c r="I243" t="s">
        <v>1</v>
      </c>
      <c r="K243" s="122" t="s">
        <v>1</v>
      </c>
    </row>
    <row r="244" spans="1:11" ht="12.75">
      <c r="A244" s="115">
        <v>242</v>
      </c>
      <c r="B244" s="33" t="s">
        <v>73</v>
      </c>
      <c r="C244">
        <v>201</v>
      </c>
      <c r="D244" t="s">
        <v>25</v>
      </c>
      <c r="E244" t="s">
        <v>552</v>
      </c>
      <c r="F244" t="s">
        <v>81</v>
      </c>
      <c r="G244" s="112">
        <v>12483</v>
      </c>
      <c r="H244" s="32" t="s">
        <v>336</v>
      </c>
      <c r="I244" t="s">
        <v>1</v>
      </c>
      <c r="K244" s="122" t="s">
        <v>1</v>
      </c>
    </row>
    <row r="245" spans="1:11" ht="12.75">
      <c r="A245" s="115">
        <v>243</v>
      </c>
      <c r="B245" s="33" t="s">
        <v>73</v>
      </c>
      <c r="C245">
        <v>201</v>
      </c>
      <c r="D245" t="s">
        <v>25</v>
      </c>
      <c r="E245" t="s">
        <v>341</v>
      </c>
      <c r="F245" t="s">
        <v>112</v>
      </c>
      <c r="G245" s="112">
        <v>11593</v>
      </c>
      <c r="H245" s="32" t="s">
        <v>336</v>
      </c>
      <c r="I245" t="s">
        <v>1</v>
      </c>
      <c r="K245" s="122" t="s">
        <v>1</v>
      </c>
    </row>
    <row r="246" spans="1:11" ht="12.75">
      <c r="A246" s="115">
        <v>244</v>
      </c>
      <c r="B246" s="33" t="s">
        <v>73</v>
      </c>
      <c r="C246">
        <v>201</v>
      </c>
      <c r="D246" t="s">
        <v>25</v>
      </c>
      <c r="E246" t="s">
        <v>342</v>
      </c>
      <c r="F246" t="s">
        <v>81</v>
      </c>
      <c r="G246" s="112">
        <v>8974</v>
      </c>
      <c r="H246" s="32" t="s">
        <v>336</v>
      </c>
      <c r="I246" t="s">
        <v>1</v>
      </c>
      <c r="K246" s="122" t="s">
        <v>1</v>
      </c>
    </row>
    <row r="247" spans="1:11" ht="12.75">
      <c r="A247" s="115">
        <v>245</v>
      </c>
      <c r="B247" s="33" t="s">
        <v>73</v>
      </c>
      <c r="C247">
        <v>201</v>
      </c>
      <c r="D247" t="s">
        <v>25</v>
      </c>
      <c r="E247" t="s">
        <v>558</v>
      </c>
      <c r="F247" t="s">
        <v>112</v>
      </c>
      <c r="G247" s="112">
        <v>12824</v>
      </c>
      <c r="H247" s="32" t="s">
        <v>336</v>
      </c>
      <c r="I247" t="s">
        <v>1</v>
      </c>
      <c r="K247" s="122" t="s">
        <v>1</v>
      </c>
    </row>
    <row r="248" spans="1:11" ht="12.75">
      <c r="A248" s="115">
        <v>246</v>
      </c>
      <c r="B248" s="33" t="s">
        <v>73</v>
      </c>
      <c r="C248">
        <v>201</v>
      </c>
      <c r="D248" t="s">
        <v>25</v>
      </c>
      <c r="E248" t="s">
        <v>555</v>
      </c>
      <c r="F248" t="s">
        <v>78</v>
      </c>
      <c r="G248" s="112">
        <v>12481</v>
      </c>
      <c r="H248" s="32" t="s">
        <v>336</v>
      </c>
      <c r="I248" t="s">
        <v>1</v>
      </c>
      <c r="K248" s="122" t="s">
        <v>1</v>
      </c>
    </row>
    <row r="249" spans="1:11" ht="12.75">
      <c r="A249" s="115">
        <v>247</v>
      </c>
      <c r="B249" s="33" t="s">
        <v>73</v>
      </c>
      <c r="C249">
        <v>201</v>
      </c>
      <c r="D249" t="s">
        <v>808</v>
      </c>
      <c r="E249" t="s">
        <v>897</v>
      </c>
      <c r="F249" t="s">
        <v>69</v>
      </c>
      <c r="G249" s="112">
        <v>1177</v>
      </c>
      <c r="H249" s="32" t="s">
        <v>336</v>
      </c>
      <c r="I249" t="s">
        <v>110</v>
      </c>
      <c r="K249" s="122" t="s">
        <v>1</v>
      </c>
    </row>
    <row r="250" spans="1:11" ht="12.75">
      <c r="A250" s="115">
        <v>248</v>
      </c>
      <c r="B250" s="33" t="s">
        <v>73</v>
      </c>
      <c r="C250">
        <v>201</v>
      </c>
      <c r="D250" t="s">
        <v>77</v>
      </c>
      <c r="E250" t="s">
        <v>549</v>
      </c>
      <c r="F250" t="s">
        <v>72</v>
      </c>
      <c r="G250" s="112">
        <v>8845</v>
      </c>
      <c r="H250" s="32" t="s">
        <v>336</v>
      </c>
      <c r="I250" t="s">
        <v>1</v>
      </c>
      <c r="K250" s="122" t="s">
        <v>1</v>
      </c>
    </row>
    <row r="251" spans="1:11" ht="12.75">
      <c r="A251" s="115">
        <v>249</v>
      </c>
      <c r="B251" s="33" t="s">
        <v>73</v>
      </c>
      <c r="C251">
        <v>201</v>
      </c>
      <c r="D251" t="s">
        <v>77</v>
      </c>
      <c r="E251" t="s">
        <v>544</v>
      </c>
      <c r="F251" t="s">
        <v>69</v>
      </c>
      <c r="G251" s="112">
        <v>13092</v>
      </c>
      <c r="H251" s="32" t="s">
        <v>336</v>
      </c>
      <c r="I251" t="s">
        <v>1</v>
      </c>
      <c r="K251" s="122" t="s">
        <v>1</v>
      </c>
    </row>
    <row r="252" spans="1:11" ht="12.75">
      <c r="A252" s="115">
        <v>250</v>
      </c>
      <c r="B252" s="33" t="s">
        <v>73</v>
      </c>
      <c r="C252">
        <v>201</v>
      </c>
      <c r="D252" t="s">
        <v>25</v>
      </c>
      <c r="E252" t="s">
        <v>343</v>
      </c>
      <c r="F252" t="s">
        <v>78</v>
      </c>
      <c r="G252" s="112">
        <v>8114</v>
      </c>
      <c r="H252" s="32" t="s">
        <v>336</v>
      </c>
      <c r="I252" t="s">
        <v>1</v>
      </c>
      <c r="K252" s="122" t="s">
        <v>1</v>
      </c>
    </row>
    <row r="253" spans="1:11" ht="12.75">
      <c r="A253" s="115">
        <v>251</v>
      </c>
      <c r="B253" s="33" t="s">
        <v>73</v>
      </c>
      <c r="C253">
        <v>201</v>
      </c>
      <c r="D253" t="s">
        <v>25</v>
      </c>
      <c r="E253" t="s">
        <v>554</v>
      </c>
      <c r="F253" t="s">
        <v>85</v>
      </c>
      <c r="G253" s="112">
        <v>6637</v>
      </c>
      <c r="H253" s="32" t="s">
        <v>336</v>
      </c>
      <c r="I253" t="s">
        <v>1</v>
      </c>
      <c r="K253" s="122" t="s">
        <v>1</v>
      </c>
    </row>
    <row r="254" spans="1:11" ht="12.75">
      <c r="A254" s="115">
        <v>252</v>
      </c>
      <c r="B254" s="33" t="s">
        <v>80</v>
      </c>
      <c r="C254">
        <v>201</v>
      </c>
      <c r="D254" t="s">
        <v>77</v>
      </c>
      <c r="E254" t="s">
        <v>545</v>
      </c>
      <c r="F254" t="s">
        <v>78</v>
      </c>
      <c r="G254" s="112">
        <v>13093</v>
      </c>
      <c r="H254" s="32" t="s">
        <v>336</v>
      </c>
      <c r="I254" t="s">
        <v>1</v>
      </c>
      <c r="K254" s="122" t="s">
        <v>1</v>
      </c>
    </row>
    <row r="255" spans="1:11" ht="12.75">
      <c r="A255" s="115">
        <v>253</v>
      </c>
      <c r="B255" s="33" t="s">
        <v>73</v>
      </c>
      <c r="C255">
        <v>201</v>
      </c>
      <c r="D255" t="s">
        <v>808</v>
      </c>
      <c r="E255" t="s">
        <v>898</v>
      </c>
      <c r="F255" t="s">
        <v>85</v>
      </c>
      <c r="G255" s="112">
        <v>6334</v>
      </c>
      <c r="H255" s="32" t="s">
        <v>336</v>
      </c>
      <c r="I255" t="s">
        <v>110</v>
      </c>
      <c r="K255" s="122" t="s">
        <v>1</v>
      </c>
    </row>
    <row r="256" spans="1:11" ht="12.75">
      <c r="A256" s="115">
        <v>254</v>
      </c>
      <c r="B256" s="33" t="s">
        <v>73</v>
      </c>
      <c r="C256">
        <v>201</v>
      </c>
      <c r="D256" t="s">
        <v>25</v>
      </c>
      <c r="E256" t="s">
        <v>344</v>
      </c>
      <c r="F256" t="s">
        <v>112</v>
      </c>
      <c r="G256" s="112">
        <v>10869</v>
      </c>
      <c r="H256" s="32" t="s">
        <v>336</v>
      </c>
      <c r="I256" t="s">
        <v>1</v>
      </c>
      <c r="K256" s="122" t="s">
        <v>1</v>
      </c>
    </row>
    <row r="257" spans="1:11" ht="12.75">
      <c r="A257" s="115">
        <v>255</v>
      </c>
      <c r="B257" s="33" t="s">
        <v>80</v>
      </c>
      <c r="C257">
        <v>201</v>
      </c>
      <c r="D257" t="s">
        <v>77</v>
      </c>
      <c r="E257" t="s">
        <v>345</v>
      </c>
      <c r="F257" t="s">
        <v>69</v>
      </c>
      <c r="G257" s="112">
        <v>6325</v>
      </c>
      <c r="H257" s="32" t="s">
        <v>336</v>
      </c>
      <c r="I257" t="s">
        <v>1</v>
      </c>
      <c r="K257" s="122" t="s">
        <v>1</v>
      </c>
    </row>
    <row r="258" spans="1:11" ht="12.75">
      <c r="A258" s="115">
        <v>256</v>
      </c>
      <c r="B258" s="33" t="s">
        <v>73</v>
      </c>
      <c r="C258">
        <v>201</v>
      </c>
      <c r="D258" t="s">
        <v>808</v>
      </c>
      <c r="E258" t="s">
        <v>899</v>
      </c>
      <c r="F258" t="s">
        <v>85</v>
      </c>
      <c r="G258" s="112">
        <v>4958</v>
      </c>
      <c r="H258" s="32" t="s">
        <v>336</v>
      </c>
      <c r="I258" t="s">
        <v>110</v>
      </c>
      <c r="K258" s="122" t="s">
        <v>1</v>
      </c>
    </row>
    <row r="259" spans="1:11" ht="12.75">
      <c r="A259" s="115">
        <v>257</v>
      </c>
      <c r="B259" s="33" t="s">
        <v>73</v>
      </c>
      <c r="C259">
        <v>201</v>
      </c>
      <c r="D259" t="s">
        <v>77</v>
      </c>
      <c r="E259" t="s">
        <v>1015</v>
      </c>
      <c r="F259" t="s">
        <v>85</v>
      </c>
      <c r="G259" s="112">
        <v>13852</v>
      </c>
      <c r="H259" s="32" t="s">
        <v>336</v>
      </c>
      <c r="K259" s="122" t="s">
        <v>1</v>
      </c>
    </row>
    <row r="260" spans="1:11" ht="12.75">
      <c r="A260" s="115">
        <v>258</v>
      </c>
      <c r="B260" s="33" t="s">
        <v>73</v>
      </c>
      <c r="C260">
        <v>201</v>
      </c>
      <c r="D260" t="s">
        <v>25</v>
      </c>
      <c r="E260" t="s">
        <v>346</v>
      </c>
      <c r="F260" t="s">
        <v>112</v>
      </c>
      <c r="G260" s="112">
        <v>11590</v>
      </c>
      <c r="H260" s="32" t="s">
        <v>336</v>
      </c>
      <c r="I260" t="s">
        <v>1</v>
      </c>
      <c r="K260" s="122" t="s">
        <v>1</v>
      </c>
    </row>
    <row r="261" spans="1:11" ht="12.75">
      <c r="A261" s="115">
        <v>259</v>
      </c>
      <c r="B261" s="33" t="s">
        <v>73</v>
      </c>
      <c r="C261">
        <v>201</v>
      </c>
      <c r="D261" t="s">
        <v>25</v>
      </c>
      <c r="E261" t="s">
        <v>347</v>
      </c>
      <c r="F261" t="s">
        <v>81</v>
      </c>
      <c r="G261" s="112">
        <v>10975</v>
      </c>
      <c r="H261" s="32" t="s">
        <v>336</v>
      </c>
      <c r="I261" t="s">
        <v>1</v>
      </c>
      <c r="K261" s="122" t="s">
        <v>1</v>
      </c>
    </row>
    <row r="262" spans="1:11" ht="12.75">
      <c r="A262" s="115">
        <v>260</v>
      </c>
      <c r="B262" s="33" t="s">
        <v>73</v>
      </c>
      <c r="C262">
        <v>201</v>
      </c>
      <c r="D262" t="s">
        <v>25</v>
      </c>
      <c r="E262" t="s">
        <v>348</v>
      </c>
      <c r="F262" t="s">
        <v>72</v>
      </c>
      <c r="G262" s="112">
        <v>8444</v>
      </c>
      <c r="H262" s="32" t="s">
        <v>336</v>
      </c>
      <c r="I262" t="s">
        <v>1</v>
      </c>
      <c r="K262" s="122" t="s">
        <v>1</v>
      </c>
    </row>
    <row r="263" spans="1:11" ht="12.75">
      <c r="A263" s="115">
        <v>261</v>
      </c>
      <c r="B263" s="33" t="s">
        <v>73</v>
      </c>
      <c r="C263">
        <v>201</v>
      </c>
      <c r="D263" t="s">
        <v>808</v>
      </c>
      <c r="E263" t="s">
        <v>900</v>
      </c>
      <c r="F263" t="s">
        <v>75</v>
      </c>
      <c r="G263" s="112">
        <v>4732</v>
      </c>
      <c r="H263" s="32" t="s">
        <v>336</v>
      </c>
      <c r="I263" t="s">
        <v>110</v>
      </c>
      <c r="K263" s="122" t="s">
        <v>1</v>
      </c>
    </row>
    <row r="264" spans="1:11" ht="12.75">
      <c r="A264" s="115">
        <v>262</v>
      </c>
      <c r="B264" s="33" t="s">
        <v>73</v>
      </c>
      <c r="C264">
        <v>201</v>
      </c>
      <c r="D264" t="s">
        <v>25</v>
      </c>
      <c r="E264" t="s">
        <v>559</v>
      </c>
      <c r="F264" t="s">
        <v>112</v>
      </c>
      <c r="G264" s="112">
        <v>11888</v>
      </c>
      <c r="H264" s="32" t="s">
        <v>336</v>
      </c>
      <c r="I264" t="s">
        <v>1</v>
      </c>
      <c r="K264" s="122" t="s">
        <v>1</v>
      </c>
    </row>
    <row r="265" spans="1:11" ht="12.75">
      <c r="A265" s="115">
        <v>263</v>
      </c>
      <c r="B265" s="33" t="s">
        <v>73</v>
      </c>
      <c r="C265">
        <v>201</v>
      </c>
      <c r="D265" t="s">
        <v>77</v>
      </c>
      <c r="E265" t="s">
        <v>349</v>
      </c>
      <c r="F265" t="s">
        <v>69</v>
      </c>
      <c r="G265" s="112">
        <v>11575</v>
      </c>
      <c r="H265" s="32" t="s">
        <v>336</v>
      </c>
      <c r="I265" t="s">
        <v>1</v>
      </c>
      <c r="K265" s="122" t="s">
        <v>1</v>
      </c>
    </row>
    <row r="266" spans="1:11" ht="12.75">
      <c r="A266" s="115">
        <v>264</v>
      </c>
      <c r="B266" s="33" t="s">
        <v>80</v>
      </c>
      <c r="C266">
        <v>201</v>
      </c>
      <c r="D266" t="s">
        <v>25</v>
      </c>
      <c r="E266" t="s">
        <v>551</v>
      </c>
      <c r="F266" t="s">
        <v>78</v>
      </c>
      <c r="G266" s="112">
        <v>12792</v>
      </c>
      <c r="H266" s="32" t="s">
        <v>336</v>
      </c>
      <c r="I266" t="s">
        <v>1</v>
      </c>
      <c r="K266" s="122" t="s">
        <v>1</v>
      </c>
    </row>
    <row r="267" spans="1:11" ht="12.75">
      <c r="A267" s="115">
        <v>265</v>
      </c>
      <c r="B267" s="33" t="s">
        <v>73</v>
      </c>
      <c r="C267">
        <v>201</v>
      </c>
      <c r="D267" t="s">
        <v>77</v>
      </c>
      <c r="E267" t="s">
        <v>547</v>
      </c>
      <c r="F267" t="s">
        <v>85</v>
      </c>
      <c r="G267" s="112">
        <v>6197</v>
      </c>
      <c r="H267" s="32" t="s">
        <v>336</v>
      </c>
      <c r="I267" t="s">
        <v>1</v>
      </c>
      <c r="J267" s="124" t="s">
        <v>1001</v>
      </c>
      <c r="K267" s="122" t="s">
        <v>1</v>
      </c>
    </row>
    <row r="268" spans="1:11" ht="12.75">
      <c r="A268" s="115">
        <v>266</v>
      </c>
      <c r="B268" s="33" t="s">
        <v>73</v>
      </c>
      <c r="C268">
        <v>201</v>
      </c>
      <c r="D268" t="s">
        <v>77</v>
      </c>
      <c r="E268" t="s">
        <v>243</v>
      </c>
      <c r="F268" t="s">
        <v>69</v>
      </c>
      <c r="G268" s="112">
        <v>1295</v>
      </c>
      <c r="H268" s="32" t="s">
        <v>336</v>
      </c>
      <c r="I268" t="s">
        <v>1</v>
      </c>
      <c r="K268" s="122" t="s">
        <v>1</v>
      </c>
    </row>
    <row r="269" spans="1:11" s="20" customFormat="1" ht="12.75">
      <c r="A269" s="115">
        <v>267</v>
      </c>
      <c r="B269" s="33" t="s">
        <v>73</v>
      </c>
      <c r="C269">
        <v>201</v>
      </c>
      <c r="D269" t="s">
        <v>25</v>
      </c>
      <c r="E269" t="s">
        <v>350</v>
      </c>
      <c r="F269" t="s">
        <v>81</v>
      </c>
      <c r="G269" s="112">
        <v>6547</v>
      </c>
      <c r="H269" s="32" t="s">
        <v>336</v>
      </c>
      <c r="I269" t="s">
        <v>1</v>
      </c>
      <c r="J269" s="124"/>
      <c r="K269" s="122" t="s">
        <v>1</v>
      </c>
    </row>
    <row r="270" spans="1:11" ht="12.75">
      <c r="A270" s="115">
        <v>268</v>
      </c>
      <c r="B270" s="33" t="s">
        <v>73</v>
      </c>
      <c r="C270">
        <v>201</v>
      </c>
      <c r="D270" t="s">
        <v>77</v>
      </c>
      <c r="E270" t="s">
        <v>351</v>
      </c>
      <c r="F270" t="s">
        <v>72</v>
      </c>
      <c r="G270" s="112">
        <v>551</v>
      </c>
      <c r="H270" s="32" t="s">
        <v>336</v>
      </c>
      <c r="I270" t="s">
        <v>1</v>
      </c>
      <c r="K270" s="122" t="s">
        <v>1</v>
      </c>
    </row>
    <row r="271" spans="1:11" ht="12.75">
      <c r="A271" s="115">
        <v>269</v>
      </c>
      <c r="B271" s="33" t="s">
        <v>73</v>
      </c>
      <c r="C271">
        <v>201</v>
      </c>
      <c r="D271" t="s">
        <v>25</v>
      </c>
      <c r="E271" t="s">
        <v>352</v>
      </c>
      <c r="F271" t="s">
        <v>112</v>
      </c>
      <c r="G271" s="112">
        <v>11592</v>
      </c>
      <c r="H271" s="32" t="s">
        <v>336</v>
      </c>
      <c r="I271" t="s">
        <v>1</v>
      </c>
      <c r="K271" s="122" t="s">
        <v>1</v>
      </c>
    </row>
    <row r="272" spans="1:11" ht="12.75">
      <c r="A272" s="115">
        <v>270</v>
      </c>
      <c r="B272" s="33" t="s">
        <v>73</v>
      </c>
      <c r="C272">
        <v>201</v>
      </c>
      <c r="D272" t="s">
        <v>25</v>
      </c>
      <c r="E272" t="s">
        <v>553</v>
      </c>
      <c r="F272" t="s">
        <v>78</v>
      </c>
      <c r="G272" s="112">
        <v>12482</v>
      </c>
      <c r="H272" s="32" t="s">
        <v>336</v>
      </c>
      <c r="I272" t="s">
        <v>1</v>
      </c>
      <c r="K272" s="122" t="s">
        <v>1</v>
      </c>
    </row>
    <row r="273" spans="1:11" ht="12.75">
      <c r="A273" s="115">
        <v>271</v>
      </c>
      <c r="B273" s="33" t="s">
        <v>73</v>
      </c>
      <c r="C273">
        <v>201</v>
      </c>
      <c r="D273" t="s">
        <v>25</v>
      </c>
      <c r="E273" t="s">
        <v>353</v>
      </c>
      <c r="F273" t="s">
        <v>78</v>
      </c>
      <c r="G273" s="112">
        <v>10576</v>
      </c>
      <c r="H273" s="32" t="s">
        <v>336</v>
      </c>
      <c r="I273" t="s">
        <v>1</v>
      </c>
      <c r="J273" s="124" t="s">
        <v>1001</v>
      </c>
      <c r="K273" s="122" t="s">
        <v>1</v>
      </c>
    </row>
    <row r="274" spans="1:11" ht="12.75">
      <c r="A274" s="115">
        <v>272</v>
      </c>
      <c r="B274" s="33" t="s">
        <v>73</v>
      </c>
      <c r="C274">
        <v>201</v>
      </c>
      <c r="D274" t="s">
        <v>77</v>
      </c>
      <c r="E274" t="s">
        <v>556</v>
      </c>
      <c r="F274" t="s">
        <v>69</v>
      </c>
      <c r="G274" s="112">
        <v>1133</v>
      </c>
      <c r="H274" s="32" t="s">
        <v>336</v>
      </c>
      <c r="I274" t="s">
        <v>1</v>
      </c>
      <c r="K274" s="122" t="s">
        <v>1</v>
      </c>
    </row>
    <row r="275" spans="1:11" ht="12.75">
      <c r="A275" s="115">
        <v>273</v>
      </c>
      <c r="B275" s="33" t="s">
        <v>73</v>
      </c>
      <c r="C275">
        <v>201</v>
      </c>
      <c r="D275" t="s">
        <v>77</v>
      </c>
      <c r="E275" t="s">
        <v>354</v>
      </c>
      <c r="F275" t="s">
        <v>69</v>
      </c>
      <c r="G275" s="112">
        <v>6017</v>
      </c>
      <c r="H275" s="32" t="s">
        <v>336</v>
      </c>
      <c r="I275" t="s">
        <v>1</v>
      </c>
      <c r="K275" s="122" t="s">
        <v>1</v>
      </c>
    </row>
    <row r="276" spans="1:11" ht="12.75">
      <c r="A276" s="115">
        <v>274</v>
      </c>
      <c r="B276" s="33" t="s">
        <v>73</v>
      </c>
      <c r="C276">
        <v>202</v>
      </c>
      <c r="D276" t="s">
        <v>25</v>
      </c>
      <c r="E276" t="s">
        <v>571</v>
      </c>
      <c r="F276" t="s">
        <v>112</v>
      </c>
      <c r="G276" s="112">
        <v>12392</v>
      </c>
      <c r="H276" s="32" t="s">
        <v>266</v>
      </c>
      <c r="I276" t="s">
        <v>1</v>
      </c>
      <c r="K276" s="122" t="s">
        <v>1</v>
      </c>
    </row>
    <row r="277" spans="1:11" ht="12.75">
      <c r="A277" s="115">
        <v>275</v>
      </c>
      <c r="B277" s="33" t="s">
        <v>73</v>
      </c>
      <c r="C277">
        <v>202</v>
      </c>
      <c r="D277" t="s">
        <v>25</v>
      </c>
      <c r="E277" t="s">
        <v>618</v>
      </c>
      <c r="F277" t="s">
        <v>88</v>
      </c>
      <c r="G277" s="112">
        <v>12363</v>
      </c>
      <c r="H277" s="32" t="s">
        <v>266</v>
      </c>
      <c r="I277" t="s">
        <v>1</v>
      </c>
      <c r="K277" s="122" t="s">
        <v>1</v>
      </c>
    </row>
    <row r="278" spans="1:11" ht="12.75">
      <c r="A278" s="115">
        <v>276</v>
      </c>
      <c r="B278" s="33" t="s">
        <v>73</v>
      </c>
      <c r="C278">
        <v>202</v>
      </c>
      <c r="D278" t="s">
        <v>808</v>
      </c>
      <c r="E278" t="s">
        <v>901</v>
      </c>
      <c r="F278" t="s">
        <v>112</v>
      </c>
      <c r="G278" s="112">
        <v>8722</v>
      </c>
      <c r="H278" s="32" t="s">
        <v>266</v>
      </c>
      <c r="I278" t="s">
        <v>1</v>
      </c>
      <c r="K278" s="122" t="s">
        <v>1</v>
      </c>
    </row>
    <row r="279" spans="1:11" ht="12.75">
      <c r="A279" s="115">
        <v>277</v>
      </c>
      <c r="B279" s="33" t="s">
        <v>73</v>
      </c>
      <c r="C279">
        <v>202</v>
      </c>
      <c r="D279" t="s">
        <v>808</v>
      </c>
      <c r="E279" t="s">
        <v>1016</v>
      </c>
      <c r="F279" t="s">
        <v>69</v>
      </c>
      <c r="G279" s="112">
        <v>2177</v>
      </c>
      <c r="H279" s="32" t="s">
        <v>266</v>
      </c>
      <c r="K279" s="122" t="s">
        <v>1</v>
      </c>
    </row>
    <row r="280" spans="1:11" ht="12.75">
      <c r="A280" s="115">
        <v>278</v>
      </c>
      <c r="B280" s="33" t="s">
        <v>73</v>
      </c>
      <c r="C280">
        <v>202</v>
      </c>
      <c r="D280" t="s">
        <v>808</v>
      </c>
      <c r="E280" t="s">
        <v>902</v>
      </c>
      <c r="F280" t="s">
        <v>78</v>
      </c>
      <c r="G280" s="112">
        <v>6742</v>
      </c>
      <c r="H280" s="32" t="s">
        <v>266</v>
      </c>
      <c r="I280" t="s">
        <v>1</v>
      </c>
      <c r="K280" s="122" t="s">
        <v>1</v>
      </c>
    </row>
    <row r="281" spans="1:11" ht="12.75">
      <c r="A281" s="115">
        <v>279</v>
      </c>
      <c r="B281" s="33" t="s">
        <v>73</v>
      </c>
      <c r="C281">
        <v>202</v>
      </c>
      <c r="D281" t="s">
        <v>25</v>
      </c>
      <c r="E281" t="s">
        <v>1017</v>
      </c>
      <c r="F281" t="s">
        <v>88</v>
      </c>
      <c r="G281" s="112">
        <v>13299</v>
      </c>
      <c r="H281" s="32" t="s">
        <v>266</v>
      </c>
      <c r="K281" s="122" t="s">
        <v>1</v>
      </c>
    </row>
    <row r="282" spans="1:11" ht="12.75">
      <c r="A282" s="115">
        <v>280</v>
      </c>
      <c r="B282" s="33" t="s">
        <v>73</v>
      </c>
      <c r="C282">
        <v>202</v>
      </c>
      <c r="D282" t="s">
        <v>808</v>
      </c>
      <c r="E282" t="s">
        <v>903</v>
      </c>
      <c r="F282" t="s">
        <v>81</v>
      </c>
      <c r="G282" s="112">
        <v>8640</v>
      </c>
      <c r="H282" s="32" t="s">
        <v>266</v>
      </c>
      <c r="I282" t="s">
        <v>1</v>
      </c>
      <c r="K282" s="122" t="s">
        <v>1</v>
      </c>
    </row>
    <row r="283" spans="1:11" ht="12.75">
      <c r="A283" s="115">
        <v>281</v>
      </c>
      <c r="B283" s="33" t="s">
        <v>73</v>
      </c>
      <c r="C283">
        <v>202</v>
      </c>
      <c r="D283" t="s">
        <v>808</v>
      </c>
      <c r="E283" t="s">
        <v>904</v>
      </c>
      <c r="F283" t="s">
        <v>69</v>
      </c>
      <c r="G283" s="112">
        <v>1174</v>
      </c>
      <c r="H283" s="32" t="s">
        <v>266</v>
      </c>
      <c r="I283" t="s">
        <v>1</v>
      </c>
      <c r="K283" s="122" t="s">
        <v>1</v>
      </c>
    </row>
    <row r="284" spans="1:11" ht="12.75">
      <c r="A284" s="115">
        <v>282</v>
      </c>
      <c r="B284" s="33" t="s">
        <v>73</v>
      </c>
      <c r="C284">
        <v>202</v>
      </c>
      <c r="D284" t="s">
        <v>25</v>
      </c>
      <c r="E284" t="s">
        <v>267</v>
      </c>
      <c r="F284" t="s">
        <v>81</v>
      </c>
      <c r="G284" s="112">
        <v>7783</v>
      </c>
      <c r="H284" s="32" t="s">
        <v>266</v>
      </c>
      <c r="I284" t="s">
        <v>1</v>
      </c>
      <c r="K284" s="122" t="s">
        <v>1</v>
      </c>
    </row>
    <row r="285" spans="1:11" ht="12.75">
      <c r="A285" s="115">
        <v>283</v>
      </c>
      <c r="B285" s="33" t="s">
        <v>73</v>
      </c>
      <c r="C285">
        <v>202</v>
      </c>
      <c r="D285" t="s">
        <v>808</v>
      </c>
      <c r="E285" t="s">
        <v>905</v>
      </c>
      <c r="F285" t="s">
        <v>69</v>
      </c>
      <c r="G285" s="112">
        <v>2587</v>
      </c>
      <c r="H285" s="32" t="s">
        <v>266</v>
      </c>
      <c r="I285" t="s">
        <v>1</v>
      </c>
      <c r="K285" s="122" t="s">
        <v>1</v>
      </c>
    </row>
    <row r="286" spans="1:11" ht="12.75">
      <c r="A286" s="115">
        <v>284</v>
      </c>
      <c r="B286" s="33" t="s">
        <v>73</v>
      </c>
      <c r="C286">
        <v>202</v>
      </c>
      <c r="D286" t="s">
        <v>77</v>
      </c>
      <c r="E286" t="s">
        <v>589</v>
      </c>
      <c r="F286" t="s">
        <v>69</v>
      </c>
      <c r="G286" s="112">
        <v>10639</v>
      </c>
      <c r="H286" s="32" t="s">
        <v>266</v>
      </c>
      <c r="I286" t="s">
        <v>1</v>
      </c>
      <c r="K286" s="122" t="s">
        <v>1</v>
      </c>
    </row>
    <row r="287" spans="1:11" ht="12.75">
      <c r="A287" s="115">
        <v>285</v>
      </c>
      <c r="B287" s="33" t="s">
        <v>73</v>
      </c>
      <c r="C287">
        <v>202</v>
      </c>
      <c r="D287" t="s">
        <v>25</v>
      </c>
      <c r="E287" t="s">
        <v>619</v>
      </c>
      <c r="F287" t="s">
        <v>88</v>
      </c>
      <c r="G287" s="112">
        <v>13074</v>
      </c>
      <c r="H287" s="32" t="s">
        <v>266</v>
      </c>
      <c r="I287" t="s">
        <v>1</v>
      </c>
      <c r="K287" s="122" t="s">
        <v>1</v>
      </c>
    </row>
    <row r="288" spans="1:11" ht="12.75">
      <c r="A288" s="115">
        <v>286</v>
      </c>
      <c r="B288" s="33" t="s">
        <v>73</v>
      </c>
      <c r="C288">
        <v>202</v>
      </c>
      <c r="D288" t="s">
        <v>808</v>
      </c>
      <c r="E288" t="s">
        <v>906</v>
      </c>
      <c r="F288" t="s">
        <v>112</v>
      </c>
      <c r="G288" s="112">
        <v>12244</v>
      </c>
      <c r="H288" s="32" t="s">
        <v>266</v>
      </c>
      <c r="I288" t="s">
        <v>1</v>
      </c>
      <c r="K288" s="122" t="s">
        <v>1</v>
      </c>
    </row>
    <row r="289" spans="1:11" ht="12.75">
      <c r="A289" s="115">
        <v>287</v>
      </c>
      <c r="B289" s="33" t="s">
        <v>73</v>
      </c>
      <c r="C289">
        <v>202</v>
      </c>
      <c r="D289" t="s">
        <v>808</v>
      </c>
      <c r="E289" t="s">
        <v>907</v>
      </c>
      <c r="F289" t="s">
        <v>85</v>
      </c>
      <c r="G289" s="112">
        <v>4815</v>
      </c>
      <c r="H289" s="32" t="s">
        <v>266</v>
      </c>
      <c r="I289" t="s">
        <v>1</v>
      </c>
      <c r="K289" s="122" t="s">
        <v>1</v>
      </c>
    </row>
    <row r="290" spans="1:11" ht="12.75">
      <c r="A290" s="115">
        <v>288</v>
      </c>
      <c r="B290" s="33" t="s">
        <v>73</v>
      </c>
      <c r="C290">
        <v>202</v>
      </c>
      <c r="D290" t="s">
        <v>25</v>
      </c>
      <c r="E290" t="s">
        <v>623</v>
      </c>
      <c r="F290" t="s">
        <v>72</v>
      </c>
      <c r="G290" s="112">
        <v>219</v>
      </c>
      <c r="H290" s="32" t="s">
        <v>266</v>
      </c>
      <c r="I290" t="s">
        <v>1</v>
      </c>
      <c r="K290" s="122" t="s">
        <v>1</v>
      </c>
    </row>
    <row r="291" spans="1:11" ht="12.75">
      <c r="A291" s="115">
        <v>289</v>
      </c>
      <c r="B291" s="33" t="s">
        <v>73</v>
      </c>
      <c r="C291">
        <v>202</v>
      </c>
      <c r="D291" t="s">
        <v>77</v>
      </c>
      <c r="E291" t="s">
        <v>572</v>
      </c>
      <c r="F291" t="s">
        <v>72</v>
      </c>
      <c r="G291" s="112">
        <v>12974</v>
      </c>
      <c r="H291" s="32" t="s">
        <v>266</v>
      </c>
      <c r="I291" t="s">
        <v>1</v>
      </c>
      <c r="J291" s="124" t="s">
        <v>1002</v>
      </c>
      <c r="K291" s="122" t="s">
        <v>1</v>
      </c>
    </row>
    <row r="292" spans="1:11" ht="12.75">
      <c r="A292" s="115">
        <v>290</v>
      </c>
      <c r="B292" s="33" t="s">
        <v>73</v>
      </c>
      <c r="C292">
        <v>202</v>
      </c>
      <c r="D292" t="s">
        <v>77</v>
      </c>
      <c r="E292" t="s">
        <v>568</v>
      </c>
      <c r="F292" t="s">
        <v>75</v>
      </c>
      <c r="G292" s="112">
        <v>3223</v>
      </c>
      <c r="H292" s="32" t="s">
        <v>266</v>
      </c>
      <c r="I292" t="s">
        <v>1</v>
      </c>
      <c r="K292" s="122" t="s">
        <v>1</v>
      </c>
    </row>
    <row r="293" spans="1:11" ht="12.75">
      <c r="A293" s="115">
        <v>291</v>
      </c>
      <c r="B293" s="33" t="s">
        <v>73</v>
      </c>
      <c r="C293">
        <v>202</v>
      </c>
      <c r="D293" t="s">
        <v>77</v>
      </c>
      <c r="E293" t="s">
        <v>569</v>
      </c>
      <c r="F293" t="s">
        <v>72</v>
      </c>
      <c r="G293" s="112">
        <v>6879</v>
      </c>
      <c r="H293" s="32" t="s">
        <v>266</v>
      </c>
      <c r="I293" t="s">
        <v>1</v>
      </c>
      <c r="K293" s="122" t="s">
        <v>1</v>
      </c>
    </row>
    <row r="294" spans="1:11" ht="12.75">
      <c r="A294" s="115">
        <v>292</v>
      </c>
      <c r="B294" s="33" t="s">
        <v>73</v>
      </c>
      <c r="C294">
        <v>202</v>
      </c>
      <c r="D294" t="s">
        <v>25</v>
      </c>
      <c r="E294" t="s">
        <v>269</v>
      </c>
      <c r="F294" t="s">
        <v>88</v>
      </c>
      <c r="G294" s="112">
        <v>7907</v>
      </c>
      <c r="H294" s="32" t="s">
        <v>266</v>
      </c>
      <c r="I294" t="s">
        <v>1</v>
      </c>
      <c r="K294" s="122" t="s">
        <v>1</v>
      </c>
    </row>
    <row r="295" spans="1:11" ht="12.75">
      <c r="A295" s="115">
        <v>293</v>
      </c>
      <c r="B295" s="33" t="s">
        <v>73</v>
      </c>
      <c r="C295">
        <v>202</v>
      </c>
      <c r="D295" t="s">
        <v>808</v>
      </c>
      <c r="E295" t="s">
        <v>908</v>
      </c>
      <c r="F295" t="s">
        <v>78</v>
      </c>
      <c r="G295" s="112">
        <v>5311</v>
      </c>
      <c r="H295" s="32" t="s">
        <v>266</v>
      </c>
      <c r="I295" t="s">
        <v>1</v>
      </c>
      <c r="K295" s="122" t="s">
        <v>1</v>
      </c>
    </row>
    <row r="296" spans="1:11" ht="12.75">
      <c r="A296" s="115">
        <v>294</v>
      </c>
      <c r="B296" s="33" t="s">
        <v>73</v>
      </c>
      <c r="C296">
        <v>202</v>
      </c>
      <c r="D296" t="s">
        <v>25</v>
      </c>
      <c r="E296" t="s">
        <v>270</v>
      </c>
      <c r="F296" t="s">
        <v>112</v>
      </c>
      <c r="G296" s="112">
        <v>10049</v>
      </c>
      <c r="H296" s="32" t="s">
        <v>266</v>
      </c>
      <c r="I296" t="s">
        <v>1</v>
      </c>
      <c r="K296" s="122" t="s">
        <v>1</v>
      </c>
    </row>
    <row r="297" spans="1:11" ht="12.75">
      <c r="A297" s="115">
        <v>295</v>
      </c>
      <c r="B297" s="33" t="s">
        <v>73</v>
      </c>
      <c r="C297">
        <v>202</v>
      </c>
      <c r="D297" t="s">
        <v>25</v>
      </c>
      <c r="E297" t="s">
        <v>570</v>
      </c>
      <c r="F297" t="s">
        <v>78</v>
      </c>
      <c r="G297" s="112">
        <v>11280</v>
      </c>
      <c r="H297" s="32" t="s">
        <v>266</v>
      </c>
      <c r="I297" t="s">
        <v>1</v>
      </c>
      <c r="J297" s="124" t="s">
        <v>1001</v>
      </c>
      <c r="K297" s="122" t="s">
        <v>1</v>
      </c>
    </row>
    <row r="298" spans="1:11" ht="12.75">
      <c r="A298" s="115">
        <v>296</v>
      </c>
      <c r="B298" s="33" t="s">
        <v>73</v>
      </c>
      <c r="C298">
        <v>202</v>
      </c>
      <c r="D298" t="s">
        <v>25</v>
      </c>
      <c r="E298" t="s">
        <v>1018</v>
      </c>
      <c r="F298" t="s">
        <v>72</v>
      </c>
      <c r="G298" s="112">
        <v>635</v>
      </c>
      <c r="H298" s="32" t="s">
        <v>266</v>
      </c>
      <c r="I298" t="s">
        <v>1</v>
      </c>
      <c r="K298" s="122" t="s">
        <v>1</v>
      </c>
    </row>
    <row r="299" spans="1:11" ht="12.75">
      <c r="A299" s="115">
        <v>297</v>
      </c>
      <c r="B299" s="33" t="s">
        <v>73</v>
      </c>
      <c r="C299">
        <v>202</v>
      </c>
      <c r="D299" t="s">
        <v>25</v>
      </c>
      <c r="E299" t="s">
        <v>1018</v>
      </c>
      <c r="F299" t="s">
        <v>72</v>
      </c>
      <c r="G299" s="112">
        <v>635</v>
      </c>
      <c r="H299" s="32" t="s">
        <v>266</v>
      </c>
      <c r="K299" s="122" t="s">
        <v>1</v>
      </c>
    </row>
    <row r="300" spans="1:11" ht="12.75">
      <c r="A300" s="115">
        <v>298</v>
      </c>
      <c r="B300" s="33" t="s">
        <v>73</v>
      </c>
      <c r="C300">
        <v>202</v>
      </c>
      <c r="D300" t="s">
        <v>25</v>
      </c>
      <c r="E300" t="s">
        <v>271</v>
      </c>
      <c r="F300" t="s">
        <v>78</v>
      </c>
      <c r="G300" s="112">
        <v>6465</v>
      </c>
      <c r="H300" s="32" t="s">
        <v>266</v>
      </c>
      <c r="I300" t="s">
        <v>1</v>
      </c>
      <c r="K300" s="122" t="s">
        <v>1</v>
      </c>
    </row>
    <row r="301" spans="1:11" ht="12.75">
      <c r="A301" s="115">
        <v>299</v>
      </c>
      <c r="B301" s="33" t="s">
        <v>73</v>
      </c>
      <c r="C301">
        <v>202</v>
      </c>
      <c r="D301" t="s">
        <v>77</v>
      </c>
      <c r="E301" t="s">
        <v>272</v>
      </c>
      <c r="F301" t="s">
        <v>85</v>
      </c>
      <c r="G301" s="112">
        <v>6464</v>
      </c>
      <c r="H301" s="32" t="s">
        <v>266</v>
      </c>
      <c r="I301" t="s">
        <v>1</v>
      </c>
      <c r="K301" s="122" t="s">
        <v>1</v>
      </c>
    </row>
    <row r="302" spans="1:11" ht="12.75">
      <c r="A302" s="115">
        <v>300</v>
      </c>
      <c r="B302" s="33" t="s">
        <v>73</v>
      </c>
      <c r="C302">
        <v>202</v>
      </c>
      <c r="D302" t="s">
        <v>25</v>
      </c>
      <c r="E302" t="s">
        <v>273</v>
      </c>
      <c r="F302" t="s">
        <v>78</v>
      </c>
      <c r="G302" s="112">
        <v>10393</v>
      </c>
      <c r="H302" s="32" t="s">
        <v>266</v>
      </c>
      <c r="I302" t="s">
        <v>1</v>
      </c>
      <c r="K302" s="122" t="s">
        <v>1</v>
      </c>
    </row>
    <row r="303" spans="1:11" ht="12.75">
      <c r="A303" s="115">
        <v>301</v>
      </c>
      <c r="B303" s="33" t="s">
        <v>73</v>
      </c>
      <c r="C303">
        <v>202</v>
      </c>
      <c r="D303" t="s">
        <v>808</v>
      </c>
      <c r="E303" t="s">
        <v>909</v>
      </c>
      <c r="F303" t="s">
        <v>69</v>
      </c>
      <c r="G303" s="112">
        <v>7833</v>
      </c>
      <c r="H303" s="32" t="s">
        <v>266</v>
      </c>
      <c r="I303" t="s">
        <v>1</v>
      </c>
      <c r="K303" s="122" t="s">
        <v>1</v>
      </c>
    </row>
    <row r="304" spans="1:11" ht="12.75">
      <c r="A304" s="115">
        <v>302</v>
      </c>
      <c r="B304" s="33" t="s">
        <v>73</v>
      </c>
      <c r="C304">
        <v>202</v>
      </c>
      <c r="D304" t="s">
        <v>77</v>
      </c>
      <c r="E304" t="s">
        <v>274</v>
      </c>
      <c r="F304" t="s">
        <v>78</v>
      </c>
      <c r="G304" s="112">
        <v>6466</v>
      </c>
      <c r="H304" s="32" t="s">
        <v>266</v>
      </c>
      <c r="I304" t="s">
        <v>1</v>
      </c>
      <c r="K304" s="122" t="s">
        <v>1</v>
      </c>
    </row>
    <row r="305" spans="1:11" ht="12.75">
      <c r="A305" s="115">
        <v>303</v>
      </c>
      <c r="B305" s="33" t="s">
        <v>73</v>
      </c>
      <c r="C305">
        <v>202</v>
      </c>
      <c r="D305" t="s">
        <v>808</v>
      </c>
      <c r="E305" t="s">
        <v>910</v>
      </c>
      <c r="F305" t="s">
        <v>69</v>
      </c>
      <c r="G305" s="112">
        <v>1338</v>
      </c>
      <c r="H305" s="32" t="s">
        <v>266</v>
      </c>
      <c r="I305" t="s">
        <v>1</v>
      </c>
      <c r="K305" s="122" t="s">
        <v>1</v>
      </c>
    </row>
    <row r="306" spans="1:11" ht="12.75">
      <c r="A306" s="115">
        <v>304</v>
      </c>
      <c r="B306" s="33" t="s">
        <v>73</v>
      </c>
      <c r="C306">
        <v>202</v>
      </c>
      <c r="D306" t="s">
        <v>25</v>
      </c>
      <c r="E306" t="s">
        <v>575</v>
      </c>
      <c r="F306" t="s">
        <v>81</v>
      </c>
      <c r="G306" s="112">
        <v>12491</v>
      </c>
      <c r="H306" s="32" t="s">
        <v>266</v>
      </c>
      <c r="I306" t="s">
        <v>1</v>
      </c>
      <c r="K306" s="122" t="s">
        <v>1</v>
      </c>
    </row>
    <row r="307" spans="1:11" ht="12.75">
      <c r="A307" s="115">
        <v>305</v>
      </c>
      <c r="B307" s="33" t="s">
        <v>73</v>
      </c>
      <c r="C307">
        <v>202</v>
      </c>
      <c r="D307" t="s">
        <v>808</v>
      </c>
      <c r="E307" t="s">
        <v>911</v>
      </c>
      <c r="F307" t="s">
        <v>69</v>
      </c>
      <c r="G307" s="112">
        <v>1694</v>
      </c>
      <c r="H307" s="32" t="s">
        <v>266</v>
      </c>
      <c r="I307" t="s">
        <v>1</v>
      </c>
      <c r="K307" s="122" t="s">
        <v>1</v>
      </c>
    </row>
    <row r="308" spans="1:11" ht="12.75">
      <c r="A308" s="115">
        <v>306</v>
      </c>
      <c r="B308" s="33" t="s">
        <v>73</v>
      </c>
      <c r="C308">
        <v>202</v>
      </c>
      <c r="D308" t="s">
        <v>77</v>
      </c>
      <c r="E308" t="s">
        <v>417</v>
      </c>
      <c r="F308" t="s">
        <v>69</v>
      </c>
      <c r="G308" s="112">
        <v>1843</v>
      </c>
      <c r="H308" s="32" t="s">
        <v>266</v>
      </c>
      <c r="I308" t="s">
        <v>1</v>
      </c>
      <c r="K308" s="122" t="s">
        <v>1</v>
      </c>
    </row>
    <row r="309" spans="1:11" ht="12.75">
      <c r="A309" s="115">
        <v>307</v>
      </c>
      <c r="B309" s="33" t="s">
        <v>73</v>
      </c>
      <c r="C309">
        <v>202</v>
      </c>
      <c r="D309" t="s">
        <v>25</v>
      </c>
      <c r="E309" t="s">
        <v>574</v>
      </c>
      <c r="F309" t="s">
        <v>72</v>
      </c>
      <c r="G309" s="112">
        <v>149</v>
      </c>
      <c r="H309" s="32" t="s">
        <v>266</v>
      </c>
      <c r="I309" t="s">
        <v>1</v>
      </c>
      <c r="K309" s="122" t="s">
        <v>1</v>
      </c>
    </row>
    <row r="310" spans="1:11" ht="12.75">
      <c r="A310" s="115">
        <v>308</v>
      </c>
      <c r="B310" s="33" t="s">
        <v>73</v>
      </c>
      <c r="C310">
        <v>202</v>
      </c>
      <c r="D310" t="s">
        <v>808</v>
      </c>
      <c r="E310" t="s">
        <v>912</v>
      </c>
      <c r="F310" t="s">
        <v>72</v>
      </c>
      <c r="G310" s="112">
        <v>963</v>
      </c>
      <c r="H310" s="32" t="s">
        <v>266</v>
      </c>
      <c r="I310" t="s">
        <v>1</v>
      </c>
      <c r="K310" s="122" t="s">
        <v>1</v>
      </c>
    </row>
    <row r="311" spans="1:11" ht="12.75">
      <c r="A311" s="115">
        <v>309</v>
      </c>
      <c r="B311" s="33" t="s">
        <v>73</v>
      </c>
      <c r="C311">
        <v>202</v>
      </c>
      <c r="D311" t="s">
        <v>77</v>
      </c>
      <c r="E311" t="s">
        <v>275</v>
      </c>
      <c r="F311" t="s">
        <v>85</v>
      </c>
      <c r="G311" s="112">
        <v>7438</v>
      </c>
      <c r="H311" s="32" t="s">
        <v>266</v>
      </c>
      <c r="I311" t="s">
        <v>1</v>
      </c>
      <c r="K311" s="122" t="s">
        <v>1</v>
      </c>
    </row>
    <row r="312" spans="1:11" ht="12.75">
      <c r="A312" s="115">
        <v>310</v>
      </c>
      <c r="B312" s="33" t="s">
        <v>73</v>
      </c>
      <c r="C312">
        <v>202</v>
      </c>
      <c r="D312" t="s">
        <v>808</v>
      </c>
      <c r="E312" t="s">
        <v>913</v>
      </c>
      <c r="F312" t="s">
        <v>69</v>
      </c>
      <c r="G312" s="112">
        <v>11912</v>
      </c>
      <c r="H312" s="32" t="s">
        <v>266</v>
      </c>
      <c r="I312" t="s">
        <v>1</v>
      </c>
      <c r="K312" s="122" t="s">
        <v>1</v>
      </c>
    </row>
    <row r="313" spans="1:11" ht="12.75">
      <c r="A313" s="115">
        <v>311</v>
      </c>
      <c r="B313" s="33" t="s">
        <v>73</v>
      </c>
      <c r="C313">
        <v>202</v>
      </c>
      <c r="D313" t="s">
        <v>808</v>
      </c>
      <c r="E313" t="s">
        <v>914</v>
      </c>
      <c r="F313" t="s">
        <v>78</v>
      </c>
      <c r="G313" s="112">
        <v>4847</v>
      </c>
      <c r="H313" s="32" t="s">
        <v>266</v>
      </c>
      <c r="I313" t="s">
        <v>1</v>
      </c>
      <c r="K313" s="122" t="s">
        <v>1</v>
      </c>
    </row>
    <row r="314" spans="1:11" ht="12.75">
      <c r="A314" s="115">
        <v>312</v>
      </c>
      <c r="B314" s="33" t="s">
        <v>73</v>
      </c>
      <c r="C314">
        <v>202</v>
      </c>
      <c r="D314" t="s">
        <v>25</v>
      </c>
      <c r="E314" t="s">
        <v>620</v>
      </c>
      <c r="F314" t="s">
        <v>88</v>
      </c>
      <c r="G314" s="112">
        <v>11291</v>
      </c>
      <c r="H314" s="32" t="s">
        <v>266</v>
      </c>
      <c r="I314" t="s">
        <v>1</v>
      </c>
      <c r="K314" s="122" t="s">
        <v>1</v>
      </c>
    </row>
    <row r="315" spans="1:11" ht="12.75">
      <c r="A315" s="115">
        <v>313</v>
      </c>
      <c r="B315" s="33" t="s">
        <v>73</v>
      </c>
      <c r="C315">
        <v>202</v>
      </c>
      <c r="D315" t="s">
        <v>25</v>
      </c>
      <c r="E315" t="s">
        <v>617</v>
      </c>
      <c r="F315" t="s">
        <v>81</v>
      </c>
      <c r="G315" s="112">
        <v>11032</v>
      </c>
      <c r="H315" s="32" t="s">
        <v>266</v>
      </c>
      <c r="I315" t="s">
        <v>1</v>
      </c>
      <c r="K315" s="122" t="s">
        <v>1</v>
      </c>
    </row>
    <row r="316" spans="1:11" ht="12.75">
      <c r="A316" s="115">
        <v>314</v>
      </c>
      <c r="B316" s="33" t="s">
        <v>73</v>
      </c>
      <c r="C316">
        <v>202</v>
      </c>
      <c r="D316" t="s">
        <v>25</v>
      </c>
      <c r="E316" t="s">
        <v>277</v>
      </c>
      <c r="F316" t="s">
        <v>81</v>
      </c>
      <c r="G316" s="112">
        <v>11283</v>
      </c>
      <c r="H316" s="32" t="s">
        <v>266</v>
      </c>
      <c r="I316" t="s">
        <v>1</v>
      </c>
      <c r="K316" s="122" t="s">
        <v>1</v>
      </c>
    </row>
    <row r="317" spans="1:11" ht="12.75">
      <c r="A317" s="115">
        <v>315</v>
      </c>
      <c r="B317" s="33" t="s">
        <v>73</v>
      </c>
      <c r="C317">
        <v>202</v>
      </c>
      <c r="D317" t="s">
        <v>808</v>
      </c>
      <c r="E317" t="s">
        <v>915</v>
      </c>
      <c r="F317" t="s">
        <v>72</v>
      </c>
      <c r="G317" s="112">
        <v>865</v>
      </c>
      <c r="H317" s="32" t="s">
        <v>266</v>
      </c>
      <c r="I317" t="s">
        <v>1</v>
      </c>
      <c r="J317" s="124" t="s">
        <v>1001</v>
      </c>
      <c r="K317" s="122" t="s">
        <v>1</v>
      </c>
    </row>
    <row r="318" spans="1:11" ht="12.75">
      <c r="A318" s="115">
        <v>316</v>
      </c>
      <c r="B318" s="33" t="s">
        <v>73</v>
      </c>
      <c r="C318">
        <v>202</v>
      </c>
      <c r="D318" t="s">
        <v>808</v>
      </c>
      <c r="E318" t="s">
        <v>916</v>
      </c>
      <c r="F318" t="s">
        <v>75</v>
      </c>
      <c r="G318" s="112">
        <v>5382</v>
      </c>
      <c r="H318" s="32" t="s">
        <v>266</v>
      </c>
      <c r="I318" t="s">
        <v>1</v>
      </c>
      <c r="K318" s="122" t="s">
        <v>1</v>
      </c>
    </row>
    <row r="319" spans="1:11" ht="12.75">
      <c r="A319" s="115">
        <v>317</v>
      </c>
      <c r="B319" s="33" t="s">
        <v>73</v>
      </c>
      <c r="C319">
        <v>202</v>
      </c>
      <c r="D319" t="s">
        <v>25</v>
      </c>
      <c r="E319" t="s">
        <v>573</v>
      </c>
      <c r="F319" t="s">
        <v>81</v>
      </c>
      <c r="G319" s="112">
        <v>12059</v>
      </c>
      <c r="H319" s="32" t="s">
        <v>266</v>
      </c>
      <c r="I319" t="s">
        <v>1</v>
      </c>
      <c r="K319" s="122" t="s">
        <v>1</v>
      </c>
    </row>
    <row r="320" spans="1:11" ht="12.75">
      <c r="A320" s="115">
        <v>318</v>
      </c>
      <c r="B320" s="33" t="s">
        <v>73</v>
      </c>
      <c r="C320">
        <v>202</v>
      </c>
      <c r="D320" t="s">
        <v>25</v>
      </c>
      <c r="E320" t="s">
        <v>278</v>
      </c>
      <c r="F320" t="s">
        <v>81</v>
      </c>
      <c r="G320" s="112">
        <v>11027</v>
      </c>
      <c r="H320" s="32" t="s">
        <v>266</v>
      </c>
      <c r="I320" t="s">
        <v>1</v>
      </c>
      <c r="K320" s="122" t="s">
        <v>1</v>
      </c>
    </row>
    <row r="321" spans="1:11" ht="12.75">
      <c r="A321" s="115">
        <v>319</v>
      </c>
      <c r="B321" s="33" t="s">
        <v>73</v>
      </c>
      <c r="C321">
        <v>202</v>
      </c>
      <c r="D321" t="s">
        <v>25</v>
      </c>
      <c r="E321" t="s">
        <v>279</v>
      </c>
      <c r="F321" t="s">
        <v>78</v>
      </c>
      <c r="G321" s="112">
        <v>7799</v>
      </c>
      <c r="H321" s="32" t="s">
        <v>266</v>
      </c>
      <c r="I321" t="s">
        <v>1</v>
      </c>
      <c r="K321" s="122" t="s">
        <v>1</v>
      </c>
    </row>
    <row r="322" spans="1:11" ht="12.75">
      <c r="A322" s="115">
        <v>320</v>
      </c>
      <c r="B322" s="33" t="s">
        <v>73</v>
      </c>
      <c r="C322">
        <v>202</v>
      </c>
      <c r="D322" t="s">
        <v>25</v>
      </c>
      <c r="E322" t="s">
        <v>280</v>
      </c>
      <c r="F322" t="s">
        <v>112</v>
      </c>
      <c r="G322" s="112">
        <v>10051</v>
      </c>
      <c r="H322" s="32" t="s">
        <v>266</v>
      </c>
      <c r="I322" t="s">
        <v>1</v>
      </c>
      <c r="K322" s="122" t="s">
        <v>1</v>
      </c>
    </row>
    <row r="323" spans="1:11" ht="12.75">
      <c r="A323" s="115">
        <v>321</v>
      </c>
      <c r="B323" s="33" t="s">
        <v>73</v>
      </c>
      <c r="C323">
        <v>202</v>
      </c>
      <c r="D323" t="s">
        <v>77</v>
      </c>
      <c r="E323" t="s">
        <v>281</v>
      </c>
      <c r="F323" t="s">
        <v>78</v>
      </c>
      <c r="G323" s="112">
        <v>10286</v>
      </c>
      <c r="H323" s="32" t="s">
        <v>266</v>
      </c>
      <c r="I323" t="s">
        <v>1</v>
      </c>
      <c r="K323" s="122" t="s">
        <v>1</v>
      </c>
    </row>
    <row r="324" spans="1:11" ht="12.75">
      <c r="A324" s="115">
        <v>322</v>
      </c>
      <c r="B324" s="33" t="s">
        <v>73</v>
      </c>
      <c r="C324">
        <v>202</v>
      </c>
      <c r="D324" t="s">
        <v>25</v>
      </c>
      <c r="E324" t="s">
        <v>282</v>
      </c>
      <c r="F324" t="s">
        <v>112</v>
      </c>
      <c r="G324" s="112">
        <v>11284</v>
      </c>
      <c r="H324" s="32" t="s">
        <v>266</v>
      </c>
      <c r="I324" t="s">
        <v>1</v>
      </c>
      <c r="K324" s="122" t="s">
        <v>1</v>
      </c>
    </row>
    <row r="325" spans="1:11" ht="12.75">
      <c r="A325" s="115">
        <v>323</v>
      </c>
      <c r="B325" s="33" t="s">
        <v>73</v>
      </c>
      <c r="C325">
        <v>202</v>
      </c>
      <c r="D325" t="s">
        <v>808</v>
      </c>
      <c r="E325" t="s">
        <v>917</v>
      </c>
      <c r="F325" t="s">
        <v>69</v>
      </c>
      <c r="G325" s="112">
        <v>1211</v>
      </c>
      <c r="H325" s="32" t="s">
        <v>266</v>
      </c>
      <c r="I325" t="s">
        <v>1</v>
      </c>
      <c r="K325" s="122" t="s">
        <v>1</v>
      </c>
    </row>
    <row r="326" spans="1:11" ht="12.75">
      <c r="A326" s="115">
        <v>324</v>
      </c>
      <c r="B326" s="33" t="s">
        <v>73</v>
      </c>
      <c r="C326">
        <v>202</v>
      </c>
      <c r="D326" t="s">
        <v>25</v>
      </c>
      <c r="E326" t="s">
        <v>283</v>
      </c>
      <c r="F326" t="s">
        <v>78</v>
      </c>
      <c r="G326" s="112">
        <v>8566</v>
      </c>
      <c r="H326" s="32" t="s">
        <v>266</v>
      </c>
      <c r="I326" t="s">
        <v>1</v>
      </c>
      <c r="K326" s="122" t="s">
        <v>1</v>
      </c>
    </row>
    <row r="327" spans="1:11" ht="12.75">
      <c r="A327" s="115">
        <v>325</v>
      </c>
      <c r="B327" s="33" t="s">
        <v>73</v>
      </c>
      <c r="C327">
        <v>202</v>
      </c>
      <c r="D327" t="s">
        <v>25</v>
      </c>
      <c r="E327" t="s">
        <v>1019</v>
      </c>
      <c r="F327" t="s">
        <v>95</v>
      </c>
      <c r="G327" s="112">
        <v>13256</v>
      </c>
      <c r="H327" s="32" t="s">
        <v>266</v>
      </c>
      <c r="K327" s="122" t="s">
        <v>1</v>
      </c>
    </row>
    <row r="328" spans="1:11" ht="12.75">
      <c r="A328" s="115">
        <v>326</v>
      </c>
      <c r="B328" s="33" t="s">
        <v>73</v>
      </c>
      <c r="C328">
        <v>202</v>
      </c>
      <c r="D328" t="s">
        <v>25</v>
      </c>
      <c r="E328" t="s">
        <v>1020</v>
      </c>
      <c r="F328" t="s">
        <v>112</v>
      </c>
      <c r="G328" s="112">
        <v>13255</v>
      </c>
      <c r="H328" s="32" t="s">
        <v>266</v>
      </c>
      <c r="K328" s="122" t="s">
        <v>1</v>
      </c>
    </row>
    <row r="329" spans="1:11" ht="12.75">
      <c r="A329" s="115">
        <v>327</v>
      </c>
      <c r="B329" s="33" t="s">
        <v>73</v>
      </c>
      <c r="C329">
        <v>202</v>
      </c>
      <c r="D329" t="s">
        <v>25</v>
      </c>
      <c r="E329" t="s">
        <v>622</v>
      </c>
      <c r="F329" t="s">
        <v>88</v>
      </c>
      <c r="G329" s="112">
        <v>11903</v>
      </c>
      <c r="H329" s="32" t="s">
        <v>266</v>
      </c>
      <c r="I329" t="s">
        <v>1</v>
      </c>
      <c r="K329" s="122" t="s">
        <v>1</v>
      </c>
    </row>
    <row r="330" spans="1:11" ht="12.75">
      <c r="A330" s="115">
        <v>328</v>
      </c>
      <c r="B330" s="33" t="s">
        <v>73</v>
      </c>
      <c r="C330">
        <v>202</v>
      </c>
      <c r="D330" t="s">
        <v>25</v>
      </c>
      <c r="E330" t="s">
        <v>621</v>
      </c>
      <c r="F330" t="s">
        <v>95</v>
      </c>
      <c r="G330" s="112">
        <v>11416</v>
      </c>
      <c r="H330" s="32" t="s">
        <v>266</v>
      </c>
      <c r="I330" t="s">
        <v>1</v>
      </c>
      <c r="K330" s="122" t="s">
        <v>1</v>
      </c>
    </row>
    <row r="331" spans="1:11" ht="12.75">
      <c r="A331" s="115">
        <v>329</v>
      </c>
      <c r="B331" s="33" t="s">
        <v>73</v>
      </c>
      <c r="C331">
        <v>203</v>
      </c>
      <c r="D331" t="s">
        <v>77</v>
      </c>
      <c r="E331" t="s">
        <v>664</v>
      </c>
      <c r="F331" t="s">
        <v>72</v>
      </c>
      <c r="G331" s="112">
        <v>108</v>
      </c>
      <c r="H331" s="32" t="s">
        <v>492</v>
      </c>
      <c r="I331" t="s">
        <v>1</v>
      </c>
      <c r="K331" s="122" t="s">
        <v>1</v>
      </c>
    </row>
    <row r="332" spans="1:11" ht="12.75">
      <c r="A332" s="115">
        <v>330</v>
      </c>
      <c r="B332" s="33" t="s">
        <v>73</v>
      </c>
      <c r="C332">
        <v>203</v>
      </c>
      <c r="D332" t="s">
        <v>25</v>
      </c>
      <c r="E332" t="s">
        <v>669</v>
      </c>
      <c r="F332" t="s">
        <v>72</v>
      </c>
      <c r="G332" s="112">
        <v>9097</v>
      </c>
      <c r="H332" s="32" t="s">
        <v>492</v>
      </c>
      <c r="I332" t="s">
        <v>1</v>
      </c>
      <c r="K332" s="122" t="s">
        <v>1</v>
      </c>
    </row>
    <row r="333" spans="1:11" ht="12.75">
      <c r="A333" s="115">
        <v>331</v>
      </c>
      <c r="B333" s="33" t="s">
        <v>73</v>
      </c>
      <c r="C333">
        <v>203</v>
      </c>
      <c r="D333" t="s">
        <v>25</v>
      </c>
      <c r="E333" t="s">
        <v>663</v>
      </c>
      <c r="F333" t="s">
        <v>72</v>
      </c>
      <c r="G333" s="112">
        <v>171</v>
      </c>
      <c r="H333" s="32" t="s">
        <v>492</v>
      </c>
      <c r="I333" t="s">
        <v>1</v>
      </c>
      <c r="K333" s="122" t="s">
        <v>1</v>
      </c>
    </row>
    <row r="334" spans="1:11" ht="12.75">
      <c r="A334" s="115">
        <v>332</v>
      </c>
      <c r="B334" s="33" t="s">
        <v>80</v>
      </c>
      <c r="C334">
        <v>203</v>
      </c>
      <c r="D334" t="s">
        <v>77</v>
      </c>
      <c r="E334" t="s">
        <v>646</v>
      </c>
      <c r="F334" t="s">
        <v>69</v>
      </c>
      <c r="G334" s="112">
        <v>11181</v>
      </c>
      <c r="H334" s="32" t="s">
        <v>492</v>
      </c>
      <c r="I334" t="s">
        <v>1</v>
      </c>
      <c r="K334" s="122" t="s">
        <v>1</v>
      </c>
    </row>
    <row r="335" spans="1:11" ht="12.75">
      <c r="A335" s="115">
        <v>333</v>
      </c>
      <c r="B335" s="33" t="s">
        <v>73</v>
      </c>
      <c r="C335">
        <v>203</v>
      </c>
      <c r="D335" t="s">
        <v>25</v>
      </c>
      <c r="E335" t="s">
        <v>657</v>
      </c>
      <c r="F335" t="s">
        <v>69</v>
      </c>
      <c r="G335" s="112">
        <v>6189</v>
      </c>
      <c r="H335" s="32" t="s">
        <v>492</v>
      </c>
      <c r="I335" t="s">
        <v>1</v>
      </c>
      <c r="K335" s="122" t="s">
        <v>1</v>
      </c>
    </row>
    <row r="336" spans="1:11" ht="12.75">
      <c r="A336" s="115">
        <v>334</v>
      </c>
      <c r="B336" s="33" t="s">
        <v>73</v>
      </c>
      <c r="C336">
        <v>203</v>
      </c>
      <c r="D336" t="s">
        <v>77</v>
      </c>
      <c r="E336" t="s">
        <v>657</v>
      </c>
      <c r="F336" t="s">
        <v>72</v>
      </c>
      <c r="G336" s="112">
        <v>208</v>
      </c>
      <c r="H336" s="32" t="s">
        <v>492</v>
      </c>
      <c r="I336" t="s">
        <v>1</v>
      </c>
      <c r="K336" s="122" t="s">
        <v>1</v>
      </c>
    </row>
    <row r="337" spans="1:11" ht="12.75">
      <c r="A337" s="115">
        <v>335</v>
      </c>
      <c r="B337" s="33" t="s">
        <v>73</v>
      </c>
      <c r="C337">
        <v>203</v>
      </c>
      <c r="D337" t="s">
        <v>25</v>
      </c>
      <c r="E337" t="s">
        <v>653</v>
      </c>
      <c r="F337" t="s">
        <v>72</v>
      </c>
      <c r="G337" s="112">
        <v>7307</v>
      </c>
      <c r="H337" s="32" t="s">
        <v>492</v>
      </c>
      <c r="I337" t="s">
        <v>1</v>
      </c>
      <c r="K337" s="122" t="s">
        <v>1</v>
      </c>
    </row>
    <row r="338" spans="1:11" ht="12.75">
      <c r="A338" s="115">
        <v>336</v>
      </c>
      <c r="B338" s="33" t="s">
        <v>73</v>
      </c>
      <c r="C338">
        <v>203</v>
      </c>
      <c r="D338" t="s">
        <v>77</v>
      </c>
      <c r="E338" t="s">
        <v>268</v>
      </c>
      <c r="F338" t="s">
        <v>72</v>
      </c>
      <c r="G338" s="112">
        <v>2159</v>
      </c>
      <c r="H338" s="32" t="s">
        <v>492</v>
      </c>
      <c r="I338" t="s">
        <v>1</v>
      </c>
      <c r="K338" s="122" t="s">
        <v>1</v>
      </c>
    </row>
    <row r="339" spans="1:11" ht="12.75">
      <c r="A339" s="115">
        <v>337</v>
      </c>
      <c r="B339" s="33" t="s">
        <v>73</v>
      </c>
      <c r="C339">
        <v>203</v>
      </c>
      <c r="D339" t="s">
        <v>25</v>
      </c>
      <c r="E339" t="s">
        <v>441</v>
      </c>
      <c r="F339" t="s">
        <v>85</v>
      </c>
      <c r="G339" s="112">
        <v>7745</v>
      </c>
      <c r="H339" s="32" t="s">
        <v>492</v>
      </c>
      <c r="I339" t="s">
        <v>1</v>
      </c>
      <c r="K339" s="122" t="s">
        <v>1</v>
      </c>
    </row>
    <row r="340" spans="1:11" ht="12.75">
      <c r="A340" s="115">
        <v>338</v>
      </c>
      <c r="B340" s="33" t="s">
        <v>73</v>
      </c>
      <c r="C340">
        <v>203</v>
      </c>
      <c r="D340" t="s">
        <v>25</v>
      </c>
      <c r="E340" t="s">
        <v>651</v>
      </c>
      <c r="F340" t="s">
        <v>85</v>
      </c>
      <c r="G340" s="112">
        <v>7744</v>
      </c>
      <c r="H340" s="32" t="s">
        <v>492</v>
      </c>
      <c r="I340" t="s">
        <v>1</v>
      </c>
      <c r="K340" s="122" t="s">
        <v>1</v>
      </c>
    </row>
    <row r="341" spans="1:11" ht="12.75">
      <c r="A341" s="115">
        <v>339</v>
      </c>
      <c r="B341" s="33" t="s">
        <v>73</v>
      </c>
      <c r="C341">
        <v>203</v>
      </c>
      <c r="D341" t="s">
        <v>25</v>
      </c>
      <c r="E341" t="s">
        <v>645</v>
      </c>
      <c r="F341" t="s">
        <v>72</v>
      </c>
      <c r="G341" s="112">
        <v>12095</v>
      </c>
      <c r="H341" s="32" t="s">
        <v>492</v>
      </c>
      <c r="I341" t="s">
        <v>1</v>
      </c>
      <c r="K341" s="122" t="s">
        <v>1</v>
      </c>
    </row>
    <row r="342" spans="1:11" ht="12.75">
      <c r="A342" s="115">
        <v>340</v>
      </c>
      <c r="B342" s="33" t="s">
        <v>73</v>
      </c>
      <c r="C342">
        <v>203</v>
      </c>
      <c r="D342" t="s">
        <v>77</v>
      </c>
      <c r="E342" t="s">
        <v>654</v>
      </c>
      <c r="F342" t="s">
        <v>72</v>
      </c>
      <c r="G342" s="112">
        <v>6923</v>
      </c>
      <c r="H342" s="32" t="s">
        <v>492</v>
      </c>
      <c r="I342" t="s">
        <v>1</v>
      </c>
      <c r="K342" s="122" t="s">
        <v>1</v>
      </c>
    </row>
    <row r="343" spans="1:11" ht="12.75">
      <c r="A343" s="115">
        <v>341</v>
      </c>
      <c r="B343" s="33" t="s">
        <v>73</v>
      </c>
      <c r="C343">
        <v>203</v>
      </c>
      <c r="D343" t="s">
        <v>25</v>
      </c>
      <c r="E343" t="s">
        <v>650</v>
      </c>
      <c r="F343" t="s">
        <v>78</v>
      </c>
      <c r="G343" s="112">
        <v>7746</v>
      </c>
      <c r="H343" s="32" t="s">
        <v>492</v>
      </c>
      <c r="I343" t="s">
        <v>1</v>
      </c>
      <c r="K343" s="122" t="s">
        <v>1</v>
      </c>
    </row>
    <row r="344" spans="1:11" ht="12.75">
      <c r="A344" s="115">
        <v>342</v>
      </c>
      <c r="B344" s="33" t="s">
        <v>73</v>
      </c>
      <c r="C344">
        <v>203</v>
      </c>
      <c r="D344" t="s">
        <v>25</v>
      </c>
      <c r="E344" t="s">
        <v>656</v>
      </c>
      <c r="F344" t="s">
        <v>72</v>
      </c>
      <c r="G344" s="112">
        <v>6191</v>
      </c>
      <c r="H344" s="32" t="s">
        <v>492</v>
      </c>
      <c r="I344" t="s">
        <v>1</v>
      </c>
      <c r="K344" s="122" t="s">
        <v>1</v>
      </c>
    </row>
    <row r="345" spans="1:11" ht="12.75">
      <c r="A345" s="115">
        <v>343</v>
      </c>
      <c r="B345" s="33" t="s">
        <v>73</v>
      </c>
      <c r="C345">
        <v>203</v>
      </c>
      <c r="D345" t="s">
        <v>77</v>
      </c>
      <c r="E345" t="s">
        <v>668</v>
      </c>
      <c r="F345" t="s">
        <v>72</v>
      </c>
      <c r="G345" s="112">
        <v>27</v>
      </c>
      <c r="H345" s="32" t="s">
        <v>492</v>
      </c>
      <c r="I345" t="s">
        <v>1</v>
      </c>
      <c r="K345" s="122" t="s">
        <v>1</v>
      </c>
    </row>
    <row r="346" spans="1:11" ht="12.75">
      <c r="A346" s="115">
        <v>344</v>
      </c>
      <c r="B346" s="33" t="s">
        <v>73</v>
      </c>
      <c r="C346">
        <v>203</v>
      </c>
      <c r="D346" t="s">
        <v>25</v>
      </c>
      <c r="E346" t="s">
        <v>662</v>
      </c>
      <c r="F346" t="s">
        <v>72</v>
      </c>
      <c r="G346" s="112">
        <v>1928</v>
      </c>
      <c r="H346" s="32" t="s">
        <v>492</v>
      </c>
      <c r="I346" t="s">
        <v>1</v>
      </c>
      <c r="K346" s="122" t="s">
        <v>1</v>
      </c>
    </row>
    <row r="347" spans="1:11" ht="12.75">
      <c r="A347" s="115">
        <v>345</v>
      </c>
      <c r="B347" s="33" t="s">
        <v>73</v>
      </c>
      <c r="C347">
        <v>203</v>
      </c>
      <c r="D347" t="s">
        <v>25</v>
      </c>
      <c r="E347" t="s">
        <v>652</v>
      </c>
      <c r="F347" t="s">
        <v>72</v>
      </c>
      <c r="G347" s="112">
        <v>7743</v>
      </c>
      <c r="H347" s="32" t="s">
        <v>492</v>
      </c>
      <c r="I347" t="s">
        <v>1</v>
      </c>
      <c r="K347" s="122" t="s">
        <v>1</v>
      </c>
    </row>
    <row r="348" spans="1:11" ht="12.75">
      <c r="A348" s="115">
        <v>346</v>
      </c>
      <c r="B348" s="33" t="s">
        <v>73</v>
      </c>
      <c r="C348">
        <v>203</v>
      </c>
      <c r="D348" t="s">
        <v>25</v>
      </c>
      <c r="E348" t="s">
        <v>658</v>
      </c>
      <c r="F348" t="s">
        <v>72</v>
      </c>
      <c r="G348" s="112">
        <v>6187</v>
      </c>
      <c r="H348" s="32" t="s">
        <v>492</v>
      </c>
      <c r="I348" t="s">
        <v>1</v>
      </c>
      <c r="K348" s="122" t="s">
        <v>1</v>
      </c>
    </row>
    <row r="349" spans="1:11" ht="12.75">
      <c r="A349" s="115">
        <v>347</v>
      </c>
      <c r="B349" s="33" t="s">
        <v>73</v>
      </c>
      <c r="C349">
        <v>203</v>
      </c>
      <c r="D349" t="s">
        <v>77</v>
      </c>
      <c r="E349" t="s">
        <v>670</v>
      </c>
      <c r="F349" t="s">
        <v>69</v>
      </c>
      <c r="G349" s="112">
        <v>10041</v>
      </c>
      <c r="H349" s="32" t="s">
        <v>492</v>
      </c>
      <c r="I349" t="s">
        <v>1</v>
      </c>
      <c r="K349" s="122" t="s">
        <v>1</v>
      </c>
    </row>
    <row r="350" spans="1:11" ht="12.75">
      <c r="A350" s="115">
        <v>348</v>
      </c>
      <c r="B350" s="33" t="s">
        <v>73</v>
      </c>
      <c r="C350">
        <v>203</v>
      </c>
      <c r="D350" t="s">
        <v>25</v>
      </c>
      <c r="E350" t="s">
        <v>1021</v>
      </c>
      <c r="F350" t="s">
        <v>72</v>
      </c>
      <c r="G350" s="112">
        <v>3146</v>
      </c>
      <c r="H350" s="32" t="s">
        <v>492</v>
      </c>
      <c r="K350" s="122" t="s">
        <v>1</v>
      </c>
    </row>
    <row r="351" spans="1:11" ht="12.75">
      <c r="A351" s="115">
        <v>349</v>
      </c>
      <c r="B351" s="33" t="s">
        <v>73</v>
      </c>
      <c r="C351">
        <v>203</v>
      </c>
      <c r="D351" t="s">
        <v>25</v>
      </c>
      <c r="E351" t="s">
        <v>661</v>
      </c>
      <c r="F351" t="s">
        <v>85</v>
      </c>
      <c r="G351" s="112">
        <v>3573</v>
      </c>
      <c r="H351" s="32" t="s">
        <v>492</v>
      </c>
      <c r="I351" t="s">
        <v>1</v>
      </c>
      <c r="K351" s="122" t="s">
        <v>1</v>
      </c>
    </row>
    <row r="352" spans="1:11" ht="12.75">
      <c r="A352" s="115">
        <v>350</v>
      </c>
      <c r="B352" s="33" t="s">
        <v>73</v>
      </c>
      <c r="C352">
        <v>203</v>
      </c>
      <c r="D352" t="s">
        <v>25</v>
      </c>
      <c r="E352" t="s">
        <v>1022</v>
      </c>
      <c r="F352" t="s">
        <v>72</v>
      </c>
      <c r="G352" s="112">
        <v>7328</v>
      </c>
      <c r="H352" s="32" t="s">
        <v>492</v>
      </c>
      <c r="K352" s="122" t="s">
        <v>1</v>
      </c>
    </row>
    <row r="353" spans="1:11" ht="12.75">
      <c r="A353" s="115">
        <v>351</v>
      </c>
      <c r="B353" s="33" t="s">
        <v>73</v>
      </c>
      <c r="C353">
        <v>203</v>
      </c>
      <c r="D353" t="s">
        <v>25</v>
      </c>
      <c r="E353" t="s">
        <v>659</v>
      </c>
      <c r="F353" t="s">
        <v>72</v>
      </c>
      <c r="G353" s="112">
        <v>5454</v>
      </c>
      <c r="H353" s="32" t="s">
        <v>492</v>
      </c>
      <c r="I353" t="s">
        <v>1</v>
      </c>
      <c r="K353" s="122" t="s">
        <v>1</v>
      </c>
    </row>
    <row r="354" spans="1:11" ht="12.75">
      <c r="A354" s="115">
        <v>352</v>
      </c>
      <c r="B354" s="33" t="s">
        <v>73</v>
      </c>
      <c r="C354">
        <v>203</v>
      </c>
      <c r="D354" t="s">
        <v>25</v>
      </c>
      <c r="E354" t="s">
        <v>666</v>
      </c>
      <c r="F354" t="s">
        <v>72</v>
      </c>
      <c r="G354" s="112">
        <v>84</v>
      </c>
      <c r="H354" s="32" t="s">
        <v>492</v>
      </c>
      <c r="I354" t="s">
        <v>1</v>
      </c>
      <c r="K354" s="122" t="s">
        <v>1</v>
      </c>
    </row>
    <row r="355" spans="1:11" ht="12.75">
      <c r="A355" s="115">
        <v>353</v>
      </c>
      <c r="B355" s="33" t="s">
        <v>73</v>
      </c>
      <c r="C355">
        <v>203</v>
      </c>
      <c r="D355" t="s">
        <v>25</v>
      </c>
      <c r="E355" t="s">
        <v>665</v>
      </c>
      <c r="F355" t="s">
        <v>72</v>
      </c>
      <c r="G355" s="112">
        <v>92</v>
      </c>
      <c r="H355" s="32" t="s">
        <v>492</v>
      </c>
      <c r="I355" t="s">
        <v>1</v>
      </c>
      <c r="K355" s="122" t="s">
        <v>1</v>
      </c>
    </row>
    <row r="356" spans="1:11" ht="12.75">
      <c r="A356" s="115">
        <v>354</v>
      </c>
      <c r="B356" s="33" t="s">
        <v>73</v>
      </c>
      <c r="C356">
        <v>203</v>
      </c>
      <c r="D356" t="s">
        <v>25</v>
      </c>
      <c r="E356" t="s">
        <v>660</v>
      </c>
      <c r="F356" t="s">
        <v>72</v>
      </c>
      <c r="G356" s="112">
        <v>3635</v>
      </c>
      <c r="H356" s="32" t="s">
        <v>492</v>
      </c>
      <c r="I356" t="s">
        <v>1</v>
      </c>
      <c r="K356" s="122" t="s">
        <v>1</v>
      </c>
    </row>
    <row r="357" spans="1:11" ht="12.75">
      <c r="A357" s="115">
        <v>355</v>
      </c>
      <c r="B357" s="33" t="s">
        <v>73</v>
      </c>
      <c r="C357">
        <v>203</v>
      </c>
      <c r="D357" t="s">
        <v>25</v>
      </c>
      <c r="E357" t="s">
        <v>647</v>
      </c>
      <c r="F357" t="s">
        <v>72</v>
      </c>
      <c r="G357" s="112">
        <v>8367</v>
      </c>
      <c r="H357" s="32" t="s">
        <v>492</v>
      </c>
      <c r="I357" t="s">
        <v>1</v>
      </c>
      <c r="K357" s="122" t="s">
        <v>1</v>
      </c>
    </row>
    <row r="358" spans="1:11" ht="12.75">
      <c r="A358" s="115">
        <v>356</v>
      </c>
      <c r="B358" s="33" t="s">
        <v>73</v>
      </c>
      <c r="C358">
        <v>203</v>
      </c>
      <c r="D358" t="s">
        <v>25</v>
      </c>
      <c r="E358" t="s">
        <v>671</v>
      </c>
      <c r="F358" t="s">
        <v>72</v>
      </c>
      <c r="G358" s="112">
        <v>12349</v>
      </c>
      <c r="H358" s="32" t="s">
        <v>492</v>
      </c>
      <c r="I358" t="s">
        <v>1</v>
      </c>
      <c r="K358" s="122" t="s">
        <v>1</v>
      </c>
    </row>
    <row r="359" spans="1:11" ht="12.75">
      <c r="A359" s="115">
        <v>357</v>
      </c>
      <c r="B359" s="33" t="s">
        <v>73</v>
      </c>
      <c r="C359">
        <v>203</v>
      </c>
      <c r="D359" t="s">
        <v>25</v>
      </c>
      <c r="E359" t="s">
        <v>667</v>
      </c>
      <c r="F359" t="s">
        <v>72</v>
      </c>
      <c r="G359" s="112">
        <v>70</v>
      </c>
      <c r="H359" s="32" t="s">
        <v>492</v>
      </c>
      <c r="I359" t="s">
        <v>1</v>
      </c>
      <c r="K359" s="122" t="s">
        <v>1</v>
      </c>
    </row>
    <row r="360" spans="1:11" ht="12.75">
      <c r="A360" s="115">
        <v>358</v>
      </c>
      <c r="B360" s="33" t="s">
        <v>73</v>
      </c>
      <c r="C360">
        <v>203</v>
      </c>
      <c r="D360" t="s">
        <v>25</v>
      </c>
      <c r="E360" t="s">
        <v>655</v>
      </c>
      <c r="F360" t="s">
        <v>72</v>
      </c>
      <c r="G360" s="112">
        <v>6255</v>
      </c>
      <c r="H360" s="32" t="s">
        <v>492</v>
      </c>
      <c r="I360" t="s">
        <v>1</v>
      </c>
      <c r="K360" s="122" t="s">
        <v>1</v>
      </c>
    </row>
    <row r="361" spans="1:11" ht="12.75">
      <c r="A361" s="115">
        <v>359</v>
      </c>
      <c r="B361" s="33" t="s">
        <v>73</v>
      </c>
      <c r="C361">
        <v>203</v>
      </c>
      <c r="D361" t="s">
        <v>25</v>
      </c>
      <c r="E361" t="s">
        <v>648</v>
      </c>
      <c r="F361" t="s">
        <v>78</v>
      </c>
      <c r="G361" s="112">
        <v>8008</v>
      </c>
      <c r="H361" s="32" t="s">
        <v>492</v>
      </c>
      <c r="I361" t="s">
        <v>1</v>
      </c>
      <c r="K361" s="122" t="s">
        <v>1</v>
      </c>
    </row>
    <row r="362" spans="1:11" ht="12.75">
      <c r="A362" s="115">
        <v>360</v>
      </c>
      <c r="B362" s="33" t="s">
        <v>73</v>
      </c>
      <c r="C362">
        <v>203</v>
      </c>
      <c r="D362" t="s">
        <v>25</v>
      </c>
      <c r="E362" t="s">
        <v>649</v>
      </c>
      <c r="F362" t="s">
        <v>72</v>
      </c>
      <c r="G362" s="112">
        <v>8007</v>
      </c>
      <c r="H362" s="32" t="s">
        <v>492</v>
      </c>
      <c r="I362" t="s">
        <v>1</v>
      </c>
      <c r="K362" s="122" t="s">
        <v>1</v>
      </c>
    </row>
    <row r="363" spans="1:11" ht="12.75">
      <c r="A363" s="115">
        <v>361</v>
      </c>
      <c r="B363" s="33" t="s">
        <v>73</v>
      </c>
      <c r="C363">
        <v>204</v>
      </c>
      <c r="D363" t="s">
        <v>77</v>
      </c>
      <c r="E363" t="s">
        <v>392</v>
      </c>
      <c r="F363" t="s">
        <v>69</v>
      </c>
      <c r="G363" s="112">
        <v>1104</v>
      </c>
      <c r="H363" s="32" t="s">
        <v>391</v>
      </c>
      <c r="I363" t="s">
        <v>1</v>
      </c>
      <c r="K363" s="122" t="s">
        <v>1</v>
      </c>
    </row>
    <row r="364" spans="1:11" ht="12.75">
      <c r="A364" s="115">
        <v>362</v>
      </c>
      <c r="B364" s="33" t="s">
        <v>73</v>
      </c>
      <c r="C364">
        <v>204</v>
      </c>
      <c r="D364" t="s">
        <v>77</v>
      </c>
      <c r="E364" t="s">
        <v>393</v>
      </c>
      <c r="F364" t="s">
        <v>72</v>
      </c>
      <c r="G364" s="112">
        <v>895</v>
      </c>
      <c r="H364" s="32" t="s">
        <v>391</v>
      </c>
      <c r="I364" t="s">
        <v>1</v>
      </c>
      <c r="K364" s="122" t="s">
        <v>1</v>
      </c>
    </row>
    <row r="365" spans="1:11" ht="12.75">
      <c r="A365" s="115">
        <v>363</v>
      </c>
      <c r="B365" s="33" t="s">
        <v>73</v>
      </c>
      <c r="C365">
        <v>204</v>
      </c>
      <c r="D365" t="s">
        <v>77</v>
      </c>
      <c r="E365" t="s">
        <v>789</v>
      </c>
      <c r="F365" t="s">
        <v>69</v>
      </c>
      <c r="G365" s="112">
        <v>4041</v>
      </c>
      <c r="H365" s="32" t="s">
        <v>391</v>
      </c>
      <c r="I365" t="s">
        <v>1</v>
      </c>
      <c r="K365" s="122" t="s">
        <v>1</v>
      </c>
    </row>
    <row r="366" spans="1:11" ht="12.75">
      <c r="A366" s="115">
        <v>364</v>
      </c>
      <c r="B366" s="33" t="s">
        <v>73</v>
      </c>
      <c r="C366">
        <v>204</v>
      </c>
      <c r="D366" t="s">
        <v>25</v>
      </c>
      <c r="E366" t="s">
        <v>394</v>
      </c>
      <c r="F366" t="s">
        <v>72</v>
      </c>
      <c r="G366" s="112">
        <v>2392</v>
      </c>
      <c r="H366" s="32" t="s">
        <v>391</v>
      </c>
      <c r="I366" t="s">
        <v>1</v>
      </c>
      <c r="K366" s="122" t="s">
        <v>1</v>
      </c>
    </row>
    <row r="367" spans="1:11" ht="12.75">
      <c r="A367" s="115">
        <v>365</v>
      </c>
      <c r="B367" s="33" t="s">
        <v>73</v>
      </c>
      <c r="C367">
        <v>204</v>
      </c>
      <c r="D367" t="s">
        <v>77</v>
      </c>
      <c r="E367" t="s">
        <v>395</v>
      </c>
      <c r="F367" t="s">
        <v>72</v>
      </c>
      <c r="G367" s="112">
        <v>8182</v>
      </c>
      <c r="H367" s="32" t="s">
        <v>391</v>
      </c>
      <c r="I367" t="s">
        <v>1</v>
      </c>
      <c r="K367" s="122" t="s">
        <v>1</v>
      </c>
    </row>
    <row r="368" spans="1:11" ht="12.75">
      <c r="A368" s="115">
        <v>366</v>
      </c>
      <c r="B368" s="33" t="s">
        <v>73</v>
      </c>
      <c r="C368">
        <v>204</v>
      </c>
      <c r="D368" t="s">
        <v>25</v>
      </c>
      <c r="E368" t="s">
        <v>396</v>
      </c>
      <c r="F368" t="s">
        <v>72</v>
      </c>
      <c r="G368" s="112">
        <v>333</v>
      </c>
      <c r="H368" s="32" t="s">
        <v>391</v>
      </c>
      <c r="I368" t="s">
        <v>1</v>
      </c>
      <c r="K368" s="122" t="s">
        <v>1</v>
      </c>
    </row>
    <row r="369" spans="1:11" ht="12.75">
      <c r="A369" s="115">
        <v>367</v>
      </c>
      <c r="B369" s="33" t="s">
        <v>73</v>
      </c>
      <c r="C369">
        <v>204</v>
      </c>
      <c r="D369" t="s">
        <v>25</v>
      </c>
      <c r="E369" t="s">
        <v>397</v>
      </c>
      <c r="F369" t="s">
        <v>72</v>
      </c>
      <c r="G369" s="112">
        <v>3995</v>
      </c>
      <c r="H369" s="32" t="s">
        <v>391</v>
      </c>
      <c r="I369" t="s">
        <v>1</v>
      </c>
      <c r="K369" s="122" t="s">
        <v>1</v>
      </c>
    </row>
    <row r="370" spans="1:11" ht="12.75">
      <c r="A370" s="115">
        <v>368</v>
      </c>
      <c r="B370" s="33" t="s">
        <v>80</v>
      </c>
      <c r="C370">
        <v>204</v>
      </c>
      <c r="D370" t="s">
        <v>77</v>
      </c>
      <c r="E370" t="s">
        <v>398</v>
      </c>
      <c r="F370" t="s">
        <v>69</v>
      </c>
      <c r="G370" s="112">
        <v>12097</v>
      </c>
      <c r="H370" s="32" t="s">
        <v>391</v>
      </c>
      <c r="I370" t="s">
        <v>1</v>
      </c>
      <c r="K370" s="122" t="s">
        <v>1</v>
      </c>
    </row>
    <row r="371" spans="1:11" ht="12.75">
      <c r="A371" s="115">
        <v>369</v>
      </c>
      <c r="B371" s="33" t="s">
        <v>73</v>
      </c>
      <c r="C371">
        <v>204</v>
      </c>
      <c r="D371" t="s">
        <v>25</v>
      </c>
      <c r="E371" t="s">
        <v>399</v>
      </c>
      <c r="F371" t="s">
        <v>72</v>
      </c>
      <c r="G371" s="112">
        <v>320</v>
      </c>
      <c r="H371" s="32" t="s">
        <v>391</v>
      </c>
      <c r="I371" t="s">
        <v>1</v>
      </c>
      <c r="K371" s="122" t="s">
        <v>1</v>
      </c>
    </row>
    <row r="372" spans="1:11" ht="12.75">
      <c r="A372" s="115">
        <v>370</v>
      </c>
      <c r="B372" s="33" t="s">
        <v>73</v>
      </c>
      <c r="C372">
        <v>204</v>
      </c>
      <c r="D372" t="s">
        <v>25</v>
      </c>
      <c r="E372" t="s">
        <v>786</v>
      </c>
      <c r="F372" t="s">
        <v>69</v>
      </c>
      <c r="G372" s="112">
        <v>1114</v>
      </c>
      <c r="H372" s="32" t="s">
        <v>391</v>
      </c>
      <c r="I372" t="s">
        <v>1</v>
      </c>
      <c r="K372" s="122" t="s">
        <v>1</v>
      </c>
    </row>
    <row r="373" spans="1:11" ht="12.75">
      <c r="A373" s="115">
        <v>371</v>
      </c>
      <c r="B373" s="33" t="s">
        <v>73</v>
      </c>
      <c r="C373">
        <v>204</v>
      </c>
      <c r="D373" t="s">
        <v>77</v>
      </c>
      <c r="E373" t="s">
        <v>400</v>
      </c>
      <c r="F373" t="s">
        <v>72</v>
      </c>
      <c r="G373" s="112">
        <v>779</v>
      </c>
      <c r="H373" s="32" t="s">
        <v>391</v>
      </c>
      <c r="I373" t="s">
        <v>1</v>
      </c>
      <c r="K373" s="122" t="s">
        <v>1</v>
      </c>
    </row>
    <row r="374" spans="1:11" ht="12.75">
      <c r="A374" s="115">
        <v>372</v>
      </c>
      <c r="B374" s="33" t="s">
        <v>73</v>
      </c>
      <c r="C374">
        <v>204</v>
      </c>
      <c r="D374" t="s">
        <v>77</v>
      </c>
      <c r="E374" t="s">
        <v>401</v>
      </c>
      <c r="F374" t="s">
        <v>72</v>
      </c>
      <c r="G374" s="112">
        <v>618</v>
      </c>
      <c r="H374" s="32" t="s">
        <v>391</v>
      </c>
      <c r="I374" t="s">
        <v>1</v>
      </c>
      <c r="K374" s="122" t="s">
        <v>1</v>
      </c>
    </row>
    <row r="375" spans="1:11" ht="12.75">
      <c r="A375" s="115">
        <v>373</v>
      </c>
      <c r="B375" s="33" t="s">
        <v>73</v>
      </c>
      <c r="C375">
        <v>204</v>
      </c>
      <c r="D375" t="s">
        <v>25</v>
      </c>
      <c r="E375" t="s">
        <v>787</v>
      </c>
      <c r="F375" t="s">
        <v>72</v>
      </c>
      <c r="G375" s="112">
        <v>233</v>
      </c>
      <c r="H375" s="32" t="s">
        <v>391</v>
      </c>
      <c r="I375" t="s">
        <v>1</v>
      </c>
      <c r="K375" s="122" t="s">
        <v>1</v>
      </c>
    </row>
    <row r="376" spans="1:11" ht="12.75">
      <c r="A376" s="115">
        <v>374</v>
      </c>
      <c r="B376" s="33" t="s">
        <v>73</v>
      </c>
      <c r="C376">
        <v>204</v>
      </c>
      <c r="D376" t="s">
        <v>77</v>
      </c>
      <c r="E376" t="s">
        <v>402</v>
      </c>
      <c r="F376" t="s">
        <v>72</v>
      </c>
      <c r="G376" s="112">
        <v>319</v>
      </c>
      <c r="H376" s="32" t="s">
        <v>391</v>
      </c>
      <c r="I376" t="s">
        <v>1</v>
      </c>
      <c r="K376" s="122" t="s">
        <v>1</v>
      </c>
    </row>
    <row r="377" spans="1:11" ht="12.75">
      <c r="A377" s="115">
        <v>375</v>
      </c>
      <c r="B377" s="33" t="s">
        <v>73</v>
      </c>
      <c r="C377">
        <v>204</v>
      </c>
      <c r="D377" t="s">
        <v>77</v>
      </c>
      <c r="E377" t="s">
        <v>788</v>
      </c>
      <c r="F377" t="s">
        <v>69</v>
      </c>
      <c r="G377" s="112">
        <v>1074</v>
      </c>
      <c r="H377" s="32" t="s">
        <v>391</v>
      </c>
      <c r="I377" t="s">
        <v>1</v>
      </c>
      <c r="K377" s="122" t="s">
        <v>1</v>
      </c>
    </row>
    <row r="378" spans="1:11" ht="12.75">
      <c r="A378" s="115">
        <v>376</v>
      </c>
      <c r="B378" s="33" t="s">
        <v>73</v>
      </c>
      <c r="C378">
        <v>204</v>
      </c>
      <c r="D378" t="s">
        <v>25</v>
      </c>
      <c r="E378" t="s">
        <v>403</v>
      </c>
      <c r="F378" t="s">
        <v>72</v>
      </c>
      <c r="G378" s="112">
        <v>63</v>
      </c>
      <c r="H378" s="32" t="s">
        <v>391</v>
      </c>
      <c r="I378" t="s">
        <v>1</v>
      </c>
      <c r="K378" s="122" t="s">
        <v>1</v>
      </c>
    </row>
    <row r="379" spans="1:11" ht="12.75">
      <c r="A379" s="115">
        <v>377</v>
      </c>
      <c r="B379" s="33" t="s">
        <v>73</v>
      </c>
      <c r="C379">
        <v>204</v>
      </c>
      <c r="D379" t="s">
        <v>25</v>
      </c>
      <c r="E379" t="s">
        <v>404</v>
      </c>
      <c r="F379" t="s">
        <v>69</v>
      </c>
      <c r="G379" s="112">
        <v>7852</v>
      </c>
      <c r="H379" s="32" t="s">
        <v>391</v>
      </c>
      <c r="I379" t="s">
        <v>1</v>
      </c>
      <c r="K379" s="122" t="s">
        <v>1</v>
      </c>
    </row>
    <row r="380" spans="1:11" ht="12.75">
      <c r="A380" s="115">
        <v>378</v>
      </c>
      <c r="B380" s="33" t="s">
        <v>73</v>
      </c>
      <c r="C380">
        <v>204</v>
      </c>
      <c r="D380" t="s">
        <v>77</v>
      </c>
      <c r="E380" t="s">
        <v>405</v>
      </c>
      <c r="F380" t="s">
        <v>72</v>
      </c>
      <c r="G380" s="112">
        <v>245</v>
      </c>
      <c r="H380" s="32" t="s">
        <v>391</v>
      </c>
      <c r="I380" t="s">
        <v>1</v>
      </c>
      <c r="K380" s="122" t="s">
        <v>1</v>
      </c>
    </row>
    <row r="381" spans="1:11" ht="12.75">
      <c r="A381" s="115">
        <v>379</v>
      </c>
      <c r="B381" s="33" t="s">
        <v>73</v>
      </c>
      <c r="C381">
        <v>204</v>
      </c>
      <c r="D381" t="s">
        <v>77</v>
      </c>
      <c r="E381" t="s">
        <v>406</v>
      </c>
      <c r="F381" t="s">
        <v>69</v>
      </c>
      <c r="G381" s="112">
        <v>11255</v>
      </c>
      <c r="H381" s="32" t="s">
        <v>391</v>
      </c>
      <c r="I381" t="s">
        <v>1</v>
      </c>
      <c r="K381" s="122" t="s">
        <v>1</v>
      </c>
    </row>
    <row r="382" spans="1:11" ht="12.75">
      <c r="A382" s="115">
        <v>380</v>
      </c>
      <c r="B382" s="33" t="s">
        <v>73</v>
      </c>
      <c r="C382">
        <v>204</v>
      </c>
      <c r="D382" t="s">
        <v>77</v>
      </c>
      <c r="E382" t="s">
        <v>1023</v>
      </c>
      <c r="F382" t="s">
        <v>85</v>
      </c>
      <c r="G382" s="112">
        <v>7455</v>
      </c>
      <c r="H382" s="32" t="s">
        <v>391</v>
      </c>
      <c r="K382" s="122" t="s">
        <v>1</v>
      </c>
    </row>
    <row r="383" spans="1:11" ht="12.75">
      <c r="A383" s="115">
        <v>381</v>
      </c>
      <c r="B383" s="33" t="s">
        <v>73</v>
      </c>
      <c r="C383">
        <v>204</v>
      </c>
      <c r="D383" t="s">
        <v>77</v>
      </c>
      <c r="E383" t="s">
        <v>407</v>
      </c>
      <c r="F383" t="s">
        <v>72</v>
      </c>
      <c r="G383" s="112">
        <v>619</v>
      </c>
      <c r="H383" s="32" t="s">
        <v>391</v>
      </c>
      <c r="I383" t="s">
        <v>1</v>
      </c>
      <c r="K383" s="122" t="s">
        <v>1</v>
      </c>
    </row>
    <row r="384" spans="1:11" ht="12.75">
      <c r="A384" s="115">
        <v>382</v>
      </c>
      <c r="B384" s="33" t="s">
        <v>73</v>
      </c>
      <c r="C384">
        <v>205</v>
      </c>
      <c r="D384" t="s">
        <v>77</v>
      </c>
      <c r="E384" t="s">
        <v>357</v>
      </c>
      <c r="F384" t="s">
        <v>72</v>
      </c>
      <c r="G384" s="112">
        <v>303</v>
      </c>
      <c r="H384" s="32" t="s">
        <v>356</v>
      </c>
      <c r="I384" t="s">
        <v>1</v>
      </c>
      <c r="K384" s="122" t="s">
        <v>1</v>
      </c>
    </row>
    <row r="385" spans="1:11" ht="12.75">
      <c r="A385" s="115">
        <v>383</v>
      </c>
      <c r="B385" s="33" t="s">
        <v>73</v>
      </c>
      <c r="C385">
        <v>205</v>
      </c>
      <c r="D385" t="s">
        <v>77</v>
      </c>
      <c r="E385" t="s">
        <v>358</v>
      </c>
      <c r="F385" t="s">
        <v>72</v>
      </c>
      <c r="G385" s="112">
        <v>4035</v>
      </c>
      <c r="H385" s="32" t="s">
        <v>356</v>
      </c>
      <c r="I385" t="s">
        <v>1</v>
      </c>
      <c r="K385" s="122" t="s">
        <v>1</v>
      </c>
    </row>
    <row r="386" spans="1:11" ht="12.75">
      <c r="A386" s="115">
        <v>384</v>
      </c>
      <c r="B386" s="33" t="s">
        <v>73</v>
      </c>
      <c r="C386">
        <v>205</v>
      </c>
      <c r="D386" t="s">
        <v>77</v>
      </c>
      <c r="E386" t="s">
        <v>359</v>
      </c>
      <c r="F386" t="s">
        <v>72</v>
      </c>
      <c r="G386" s="112">
        <v>33</v>
      </c>
      <c r="H386" s="32" t="s">
        <v>356</v>
      </c>
      <c r="I386" t="s">
        <v>1</v>
      </c>
      <c r="K386" s="122" t="s">
        <v>1</v>
      </c>
    </row>
    <row r="387" spans="1:11" ht="12.75">
      <c r="A387" s="115">
        <v>385</v>
      </c>
      <c r="B387" s="33" t="s">
        <v>73</v>
      </c>
      <c r="C387">
        <v>205</v>
      </c>
      <c r="D387" t="s">
        <v>77</v>
      </c>
      <c r="E387" t="s">
        <v>681</v>
      </c>
      <c r="F387" t="s">
        <v>72</v>
      </c>
      <c r="G387" s="112">
        <v>4518</v>
      </c>
      <c r="H387" s="32" t="s">
        <v>356</v>
      </c>
      <c r="I387" t="s">
        <v>1</v>
      </c>
      <c r="K387" s="122" t="s">
        <v>1</v>
      </c>
    </row>
    <row r="388" spans="1:11" ht="12.75">
      <c r="A388" s="115">
        <v>386</v>
      </c>
      <c r="B388" s="33" t="s">
        <v>73</v>
      </c>
      <c r="C388">
        <v>205</v>
      </c>
      <c r="D388" t="s">
        <v>77</v>
      </c>
      <c r="E388" t="s">
        <v>360</v>
      </c>
      <c r="F388" t="s">
        <v>72</v>
      </c>
      <c r="G388" s="112">
        <v>238</v>
      </c>
      <c r="H388" s="32" t="s">
        <v>356</v>
      </c>
      <c r="I388" t="s">
        <v>1</v>
      </c>
      <c r="K388" s="122" t="s">
        <v>1</v>
      </c>
    </row>
    <row r="389" spans="1:11" ht="12.75">
      <c r="A389" s="115">
        <v>387</v>
      </c>
      <c r="B389" s="33" t="s">
        <v>73</v>
      </c>
      <c r="C389">
        <v>205</v>
      </c>
      <c r="D389" t="s">
        <v>77</v>
      </c>
      <c r="E389" t="s">
        <v>361</v>
      </c>
      <c r="F389" t="s">
        <v>72</v>
      </c>
      <c r="G389" s="112">
        <v>11146</v>
      </c>
      <c r="H389" s="32" t="s">
        <v>356</v>
      </c>
      <c r="I389" t="s">
        <v>1</v>
      </c>
      <c r="K389" s="122" t="s">
        <v>1</v>
      </c>
    </row>
    <row r="390" spans="1:11" ht="12.75">
      <c r="A390" s="115">
        <v>388</v>
      </c>
      <c r="B390" s="33" t="s">
        <v>80</v>
      </c>
      <c r="C390">
        <v>205</v>
      </c>
      <c r="D390" t="s">
        <v>77</v>
      </c>
      <c r="E390" t="s">
        <v>465</v>
      </c>
      <c r="F390" t="s">
        <v>69</v>
      </c>
      <c r="G390" s="112">
        <v>12789</v>
      </c>
      <c r="H390" s="32" t="s">
        <v>356</v>
      </c>
      <c r="I390" t="s">
        <v>1</v>
      </c>
      <c r="K390" s="122" t="s">
        <v>1</v>
      </c>
    </row>
    <row r="391" spans="1:11" ht="12.75">
      <c r="A391" s="115">
        <v>389</v>
      </c>
      <c r="B391" s="33" t="s">
        <v>73</v>
      </c>
      <c r="C391">
        <v>205</v>
      </c>
      <c r="D391" t="s">
        <v>77</v>
      </c>
      <c r="E391" t="s">
        <v>682</v>
      </c>
      <c r="F391" t="s">
        <v>72</v>
      </c>
      <c r="G391" s="112">
        <v>438</v>
      </c>
      <c r="H391" s="32" t="s">
        <v>356</v>
      </c>
      <c r="I391" t="s">
        <v>1</v>
      </c>
      <c r="K391" s="122" t="s">
        <v>1</v>
      </c>
    </row>
    <row r="392" spans="1:11" ht="12.75">
      <c r="A392" s="115">
        <v>390</v>
      </c>
      <c r="B392" s="33" t="s">
        <v>73</v>
      </c>
      <c r="C392">
        <v>205</v>
      </c>
      <c r="D392" t="s">
        <v>77</v>
      </c>
      <c r="E392" t="s">
        <v>362</v>
      </c>
      <c r="F392" t="s">
        <v>72</v>
      </c>
      <c r="G392" s="112">
        <v>257</v>
      </c>
      <c r="H392" s="32" t="s">
        <v>356</v>
      </c>
      <c r="I392" t="s">
        <v>1</v>
      </c>
      <c r="K392" s="122" t="s">
        <v>1</v>
      </c>
    </row>
    <row r="393" spans="1:11" ht="12.75">
      <c r="A393" s="115">
        <v>391</v>
      </c>
      <c r="B393" s="33" t="s">
        <v>73</v>
      </c>
      <c r="C393">
        <v>205</v>
      </c>
      <c r="D393" t="s">
        <v>77</v>
      </c>
      <c r="E393" t="s">
        <v>683</v>
      </c>
      <c r="F393" t="s">
        <v>72</v>
      </c>
      <c r="G393" s="112">
        <v>298</v>
      </c>
      <c r="H393" s="32" t="s">
        <v>356</v>
      </c>
      <c r="I393" t="s">
        <v>1</v>
      </c>
      <c r="K393" s="122" t="s">
        <v>1</v>
      </c>
    </row>
    <row r="394" spans="1:11" ht="12.75">
      <c r="A394" s="115">
        <v>392</v>
      </c>
      <c r="B394" s="33" t="s">
        <v>73</v>
      </c>
      <c r="C394">
        <v>205</v>
      </c>
      <c r="D394" t="s">
        <v>77</v>
      </c>
      <c r="E394" t="s">
        <v>364</v>
      </c>
      <c r="F394" t="s">
        <v>72</v>
      </c>
      <c r="G394" s="112">
        <v>6421</v>
      </c>
      <c r="H394" s="32" t="s">
        <v>356</v>
      </c>
      <c r="I394" t="s">
        <v>1</v>
      </c>
      <c r="K394" s="122" t="s">
        <v>1</v>
      </c>
    </row>
    <row r="395" spans="1:11" ht="12.75">
      <c r="A395" s="115">
        <v>393</v>
      </c>
      <c r="B395" s="33" t="s">
        <v>73</v>
      </c>
      <c r="C395">
        <v>206</v>
      </c>
      <c r="D395" t="s">
        <v>25</v>
      </c>
      <c r="E395" t="s">
        <v>366</v>
      </c>
      <c r="F395" t="s">
        <v>72</v>
      </c>
      <c r="G395" s="112">
        <v>3548</v>
      </c>
      <c r="H395" s="32" t="s">
        <v>367</v>
      </c>
      <c r="I395" t="s">
        <v>1</v>
      </c>
      <c r="K395" s="122" t="s">
        <v>1</v>
      </c>
    </row>
    <row r="396" spans="1:11" ht="12.75">
      <c r="A396" s="115">
        <v>394</v>
      </c>
      <c r="B396" s="33" t="s">
        <v>73</v>
      </c>
      <c r="C396">
        <v>206</v>
      </c>
      <c r="D396" t="s">
        <v>25</v>
      </c>
      <c r="E396" t="s">
        <v>368</v>
      </c>
      <c r="F396" t="s">
        <v>72</v>
      </c>
      <c r="G396" s="112">
        <v>5759</v>
      </c>
      <c r="H396" s="32" t="s">
        <v>367</v>
      </c>
      <c r="I396" t="s">
        <v>1</v>
      </c>
      <c r="K396" s="122" t="s">
        <v>1</v>
      </c>
    </row>
    <row r="397" spans="1:11" ht="12.75">
      <c r="A397" s="115">
        <v>395</v>
      </c>
      <c r="B397" s="33" t="s">
        <v>73</v>
      </c>
      <c r="C397">
        <v>206</v>
      </c>
      <c r="D397" t="s">
        <v>77</v>
      </c>
      <c r="E397" t="s">
        <v>369</v>
      </c>
      <c r="F397" t="s">
        <v>72</v>
      </c>
      <c r="G397" s="112">
        <v>507</v>
      </c>
      <c r="H397" s="32" t="s">
        <v>367</v>
      </c>
      <c r="I397" t="s">
        <v>1</v>
      </c>
      <c r="K397" s="122" t="s">
        <v>1</v>
      </c>
    </row>
    <row r="398" spans="1:11" ht="12.75">
      <c r="A398" s="115">
        <v>396</v>
      </c>
      <c r="B398" s="33" t="s">
        <v>73</v>
      </c>
      <c r="C398">
        <v>206</v>
      </c>
      <c r="D398" t="s">
        <v>77</v>
      </c>
      <c r="E398" t="s">
        <v>563</v>
      </c>
      <c r="F398" t="s">
        <v>72</v>
      </c>
      <c r="G398" s="112">
        <v>922</v>
      </c>
      <c r="H398" s="32" t="s">
        <v>367</v>
      </c>
      <c r="I398" t="s">
        <v>1</v>
      </c>
      <c r="K398" s="122" t="s">
        <v>1</v>
      </c>
    </row>
    <row r="399" spans="1:11" ht="12.75">
      <c r="A399" s="115">
        <v>397</v>
      </c>
      <c r="B399" s="33" t="s">
        <v>73</v>
      </c>
      <c r="C399">
        <v>206</v>
      </c>
      <c r="D399" t="s">
        <v>25</v>
      </c>
      <c r="E399" t="s">
        <v>370</v>
      </c>
      <c r="F399" t="s">
        <v>72</v>
      </c>
      <c r="G399" s="112">
        <v>650</v>
      </c>
      <c r="H399" s="32" t="s">
        <v>367</v>
      </c>
      <c r="I399" t="s">
        <v>1</v>
      </c>
      <c r="K399" s="122" t="s">
        <v>1</v>
      </c>
    </row>
    <row r="400" spans="1:11" ht="12.75">
      <c r="A400" s="115">
        <v>398</v>
      </c>
      <c r="B400" s="33" t="s">
        <v>73</v>
      </c>
      <c r="C400">
        <v>206</v>
      </c>
      <c r="D400" t="s">
        <v>77</v>
      </c>
      <c r="E400" t="s">
        <v>355</v>
      </c>
      <c r="F400" t="s">
        <v>72</v>
      </c>
      <c r="G400" s="112">
        <v>651</v>
      </c>
      <c r="H400" s="32" t="s">
        <v>367</v>
      </c>
      <c r="I400" t="s">
        <v>1</v>
      </c>
      <c r="K400" s="122" t="s">
        <v>1</v>
      </c>
    </row>
    <row r="401" spans="1:11" ht="12.75">
      <c r="A401" s="115">
        <v>399</v>
      </c>
      <c r="B401" s="33" t="s">
        <v>73</v>
      </c>
      <c r="C401">
        <v>206</v>
      </c>
      <c r="D401" t="s">
        <v>25</v>
      </c>
      <c r="E401" t="s">
        <v>564</v>
      </c>
      <c r="F401" t="s">
        <v>69</v>
      </c>
      <c r="G401" s="112">
        <v>1404</v>
      </c>
      <c r="H401" s="32" t="s">
        <v>367</v>
      </c>
      <c r="I401" t="s">
        <v>1</v>
      </c>
      <c r="K401" s="122" t="s">
        <v>1</v>
      </c>
    </row>
    <row r="402" spans="1:11" ht="12.75">
      <c r="A402" s="115">
        <v>400</v>
      </c>
      <c r="B402" s="33" t="s">
        <v>73</v>
      </c>
      <c r="C402">
        <v>206</v>
      </c>
      <c r="D402" t="s">
        <v>77</v>
      </c>
      <c r="E402" t="s">
        <v>371</v>
      </c>
      <c r="F402" t="s">
        <v>72</v>
      </c>
      <c r="G402" s="112">
        <v>292</v>
      </c>
      <c r="H402" s="32" t="s">
        <v>367</v>
      </c>
      <c r="I402" t="s">
        <v>1</v>
      </c>
      <c r="K402" s="122" t="s">
        <v>1</v>
      </c>
    </row>
    <row r="403" spans="1:11" ht="12.75">
      <c r="A403" s="115">
        <v>401</v>
      </c>
      <c r="B403" s="33" t="s">
        <v>73</v>
      </c>
      <c r="C403">
        <v>206</v>
      </c>
      <c r="D403" t="s">
        <v>25</v>
      </c>
      <c r="E403" t="s">
        <v>372</v>
      </c>
      <c r="F403" t="s">
        <v>72</v>
      </c>
      <c r="G403" s="112">
        <v>2365</v>
      </c>
      <c r="H403" s="32" t="s">
        <v>367</v>
      </c>
      <c r="I403" t="s">
        <v>1</v>
      </c>
      <c r="K403" s="122" t="s">
        <v>1</v>
      </c>
    </row>
    <row r="404" spans="1:11" ht="12.75">
      <c r="A404" s="115">
        <v>402</v>
      </c>
      <c r="B404" s="33" t="s">
        <v>73</v>
      </c>
      <c r="C404">
        <v>206</v>
      </c>
      <c r="D404" t="s">
        <v>25</v>
      </c>
      <c r="E404" t="s">
        <v>373</v>
      </c>
      <c r="F404" t="s">
        <v>72</v>
      </c>
      <c r="G404" s="112">
        <v>1919</v>
      </c>
      <c r="H404" s="32" t="s">
        <v>367</v>
      </c>
      <c r="I404" t="s">
        <v>1</v>
      </c>
      <c r="K404" s="122" t="s">
        <v>1</v>
      </c>
    </row>
    <row r="405" spans="1:11" ht="12.75">
      <c r="A405" s="115">
        <v>403</v>
      </c>
      <c r="B405" s="33" t="s">
        <v>73</v>
      </c>
      <c r="C405">
        <v>206</v>
      </c>
      <c r="D405" t="s">
        <v>77</v>
      </c>
      <c r="E405" t="s">
        <v>374</v>
      </c>
      <c r="F405" t="s">
        <v>72</v>
      </c>
      <c r="G405" s="112">
        <v>395</v>
      </c>
      <c r="H405" s="32" t="s">
        <v>367</v>
      </c>
      <c r="I405" t="s">
        <v>1</v>
      </c>
      <c r="K405" s="122" t="s">
        <v>1</v>
      </c>
    </row>
    <row r="406" spans="1:11" ht="12.75">
      <c r="A406" s="115">
        <v>404</v>
      </c>
      <c r="B406" s="33" t="s">
        <v>73</v>
      </c>
      <c r="C406">
        <v>206</v>
      </c>
      <c r="D406" t="s">
        <v>77</v>
      </c>
      <c r="E406" t="s">
        <v>1024</v>
      </c>
      <c r="F406" t="s">
        <v>72</v>
      </c>
      <c r="G406" s="112">
        <v>7213</v>
      </c>
      <c r="H406" s="32" t="s">
        <v>367</v>
      </c>
      <c r="K406" s="122" t="s">
        <v>1</v>
      </c>
    </row>
    <row r="407" spans="1:11" ht="12.75">
      <c r="A407" s="115">
        <v>405</v>
      </c>
      <c r="B407" s="33" t="s">
        <v>73</v>
      </c>
      <c r="C407">
        <v>206</v>
      </c>
      <c r="D407" t="s">
        <v>25</v>
      </c>
      <c r="E407" t="s">
        <v>567</v>
      </c>
      <c r="F407" t="s">
        <v>72</v>
      </c>
      <c r="G407" s="112">
        <v>949</v>
      </c>
      <c r="H407" s="32" t="s">
        <v>367</v>
      </c>
      <c r="I407" t="s">
        <v>1</v>
      </c>
      <c r="K407" s="122" t="s">
        <v>1</v>
      </c>
    </row>
    <row r="408" spans="1:11" ht="12.75">
      <c r="A408" s="115">
        <v>406</v>
      </c>
      <c r="B408" s="33" t="s">
        <v>73</v>
      </c>
      <c r="C408">
        <v>206</v>
      </c>
      <c r="D408" t="s">
        <v>25</v>
      </c>
      <c r="E408" t="s">
        <v>375</v>
      </c>
      <c r="F408" t="s">
        <v>72</v>
      </c>
      <c r="G408" s="112">
        <v>606</v>
      </c>
      <c r="H408" s="32" t="s">
        <v>367</v>
      </c>
      <c r="I408" t="s">
        <v>1</v>
      </c>
      <c r="K408" s="122" t="s">
        <v>1</v>
      </c>
    </row>
    <row r="409" spans="1:11" ht="12.75">
      <c r="A409" s="115">
        <v>407</v>
      </c>
      <c r="B409" s="33" t="s">
        <v>73</v>
      </c>
      <c r="C409">
        <v>206</v>
      </c>
      <c r="D409" t="s">
        <v>25</v>
      </c>
      <c r="E409" t="s">
        <v>376</v>
      </c>
      <c r="F409" t="s">
        <v>72</v>
      </c>
      <c r="G409" s="112">
        <v>3217</v>
      </c>
      <c r="H409" s="32" t="s">
        <v>367</v>
      </c>
      <c r="I409" t="s">
        <v>1</v>
      </c>
      <c r="K409" s="122" t="s">
        <v>1</v>
      </c>
    </row>
    <row r="410" spans="1:11" ht="12.75">
      <c r="A410" s="115">
        <v>408</v>
      </c>
      <c r="B410" s="33" t="s">
        <v>73</v>
      </c>
      <c r="C410">
        <v>206</v>
      </c>
      <c r="D410" t="s">
        <v>25</v>
      </c>
      <c r="E410" t="s">
        <v>377</v>
      </c>
      <c r="F410" t="s">
        <v>72</v>
      </c>
      <c r="G410" s="112">
        <v>406</v>
      </c>
      <c r="H410" s="32" t="s">
        <v>367</v>
      </c>
      <c r="I410" t="s">
        <v>1</v>
      </c>
      <c r="K410" s="122" t="s">
        <v>1</v>
      </c>
    </row>
    <row r="411" spans="1:11" ht="12.75">
      <c r="A411" s="115">
        <v>409</v>
      </c>
      <c r="B411" s="33" t="s">
        <v>73</v>
      </c>
      <c r="C411">
        <v>206</v>
      </c>
      <c r="D411" t="s">
        <v>25</v>
      </c>
      <c r="E411" t="s">
        <v>378</v>
      </c>
      <c r="F411" t="s">
        <v>72</v>
      </c>
      <c r="G411" s="112">
        <v>2330</v>
      </c>
      <c r="H411" s="32" t="s">
        <v>367</v>
      </c>
      <c r="I411" t="s">
        <v>1</v>
      </c>
      <c r="K411" s="122" t="s">
        <v>1</v>
      </c>
    </row>
    <row r="412" spans="1:11" ht="12.75">
      <c r="A412" s="115">
        <v>410</v>
      </c>
      <c r="B412" s="33" t="s">
        <v>73</v>
      </c>
      <c r="C412">
        <v>206</v>
      </c>
      <c r="D412" t="s">
        <v>77</v>
      </c>
      <c r="E412" t="s">
        <v>379</v>
      </c>
      <c r="F412" t="s">
        <v>72</v>
      </c>
      <c r="G412" s="112">
        <v>500</v>
      </c>
      <c r="H412" s="32" t="s">
        <v>367</v>
      </c>
      <c r="I412" t="s">
        <v>1</v>
      </c>
      <c r="K412" s="122" t="s">
        <v>1</v>
      </c>
    </row>
    <row r="413" spans="1:11" ht="12.75">
      <c r="A413" s="115">
        <v>411</v>
      </c>
      <c r="B413" s="33" t="s">
        <v>73</v>
      </c>
      <c r="C413">
        <v>206</v>
      </c>
      <c r="D413" t="s">
        <v>77</v>
      </c>
      <c r="E413" t="s">
        <v>566</v>
      </c>
      <c r="F413" t="s">
        <v>72</v>
      </c>
      <c r="G413" s="112">
        <v>317</v>
      </c>
      <c r="H413" s="32" t="s">
        <v>367</v>
      </c>
      <c r="I413" t="s">
        <v>1</v>
      </c>
      <c r="K413" s="122" t="s">
        <v>1</v>
      </c>
    </row>
    <row r="414" spans="1:11" ht="12.75">
      <c r="A414" s="115">
        <v>412</v>
      </c>
      <c r="B414" s="33" t="s">
        <v>73</v>
      </c>
      <c r="C414">
        <v>206</v>
      </c>
      <c r="D414" t="s">
        <v>25</v>
      </c>
      <c r="E414" t="s">
        <v>380</v>
      </c>
      <c r="F414" t="s">
        <v>72</v>
      </c>
      <c r="G414" s="112">
        <v>3317</v>
      </c>
      <c r="H414" s="32" t="s">
        <v>367</v>
      </c>
      <c r="I414" t="s">
        <v>1</v>
      </c>
      <c r="K414" s="122" t="s">
        <v>1</v>
      </c>
    </row>
    <row r="415" spans="1:11" ht="12.75">
      <c r="A415" s="115">
        <v>413</v>
      </c>
      <c r="B415" s="33" t="s">
        <v>73</v>
      </c>
      <c r="C415">
        <v>206</v>
      </c>
      <c r="D415" t="s">
        <v>25</v>
      </c>
      <c r="E415" t="s">
        <v>381</v>
      </c>
      <c r="F415" t="s">
        <v>72</v>
      </c>
      <c r="G415" s="112">
        <v>6201</v>
      </c>
      <c r="H415" s="32" t="s">
        <v>367</v>
      </c>
      <c r="I415" t="s">
        <v>1</v>
      </c>
      <c r="K415" s="122" t="s">
        <v>1</v>
      </c>
    </row>
    <row r="416" spans="1:11" ht="12.75">
      <c r="A416" s="115">
        <v>414</v>
      </c>
      <c r="B416" s="33" t="s">
        <v>73</v>
      </c>
      <c r="C416">
        <v>206</v>
      </c>
      <c r="D416" t="s">
        <v>25</v>
      </c>
      <c r="E416" t="s">
        <v>382</v>
      </c>
      <c r="F416" t="s">
        <v>72</v>
      </c>
      <c r="G416" s="112">
        <v>312</v>
      </c>
      <c r="H416" s="32" t="s">
        <v>367</v>
      </c>
      <c r="I416" t="s">
        <v>1</v>
      </c>
      <c r="K416" s="122" t="s">
        <v>1</v>
      </c>
    </row>
    <row r="417" spans="1:11" ht="12.75">
      <c r="A417" s="115">
        <v>415</v>
      </c>
      <c r="B417" s="33" t="s">
        <v>73</v>
      </c>
      <c r="C417">
        <v>206</v>
      </c>
      <c r="D417" t="s">
        <v>25</v>
      </c>
      <c r="E417" t="s">
        <v>383</v>
      </c>
      <c r="F417" t="s">
        <v>72</v>
      </c>
      <c r="G417" s="112">
        <v>5620</v>
      </c>
      <c r="H417" s="32" t="s">
        <v>367</v>
      </c>
      <c r="I417" t="s">
        <v>1</v>
      </c>
      <c r="K417" s="122" t="s">
        <v>1</v>
      </c>
    </row>
    <row r="418" spans="1:11" ht="12.75">
      <c r="A418" s="115">
        <v>416</v>
      </c>
      <c r="B418" s="33" t="s">
        <v>80</v>
      </c>
      <c r="C418">
        <v>206</v>
      </c>
      <c r="D418" t="s">
        <v>77</v>
      </c>
      <c r="E418" t="s">
        <v>384</v>
      </c>
      <c r="F418" t="s">
        <v>72</v>
      </c>
      <c r="G418" s="112">
        <v>8466</v>
      </c>
      <c r="H418" s="32" t="s">
        <v>367</v>
      </c>
      <c r="I418" t="s">
        <v>1</v>
      </c>
      <c r="K418" s="122" t="s">
        <v>1</v>
      </c>
    </row>
    <row r="419" spans="1:11" ht="12.75">
      <c r="A419" s="115">
        <v>417</v>
      </c>
      <c r="B419" s="33" t="s">
        <v>73</v>
      </c>
      <c r="C419">
        <v>206</v>
      </c>
      <c r="D419" t="s">
        <v>25</v>
      </c>
      <c r="E419" t="s">
        <v>385</v>
      </c>
      <c r="F419" t="s">
        <v>72</v>
      </c>
      <c r="G419" s="112">
        <v>3181</v>
      </c>
      <c r="H419" s="32" t="s">
        <v>367</v>
      </c>
      <c r="I419" t="s">
        <v>1</v>
      </c>
      <c r="K419" s="122" t="s">
        <v>1</v>
      </c>
    </row>
    <row r="420" spans="1:11" ht="12.75">
      <c r="A420" s="115">
        <v>418</v>
      </c>
      <c r="B420" s="33" t="s">
        <v>73</v>
      </c>
      <c r="C420">
        <v>206</v>
      </c>
      <c r="D420" t="s">
        <v>25</v>
      </c>
      <c r="E420" t="s">
        <v>386</v>
      </c>
      <c r="F420" t="s">
        <v>72</v>
      </c>
      <c r="G420" s="112">
        <v>1886</v>
      </c>
      <c r="H420" s="32" t="s">
        <v>367</v>
      </c>
      <c r="I420" t="s">
        <v>1</v>
      </c>
      <c r="K420" s="122" t="s">
        <v>1</v>
      </c>
    </row>
    <row r="421" spans="1:11" ht="12.75">
      <c r="A421" s="115">
        <v>419</v>
      </c>
      <c r="B421" s="33" t="s">
        <v>73</v>
      </c>
      <c r="C421">
        <v>206</v>
      </c>
      <c r="D421" t="s">
        <v>77</v>
      </c>
      <c r="E421" t="s">
        <v>199</v>
      </c>
      <c r="F421" t="s">
        <v>72</v>
      </c>
      <c r="G421" s="112">
        <v>918</v>
      </c>
      <c r="H421" s="32" t="s">
        <v>367</v>
      </c>
      <c r="I421" t="s">
        <v>1</v>
      </c>
      <c r="K421" s="122" t="s">
        <v>1</v>
      </c>
    </row>
    <row r="422" spans="1:11" ht="12.75">
      <c r="A422" s="115">
        <v>420</v>
      </c>
      <c r="B422" s="33" t="s">
        <v>73</v>
      </c>
      <c r="C422">
        <v>206</v>
      </c>
      <c r="D422" t="s">
        <v>25</v>
      </c>
      <c r="E422" t="s">
        <v>387</v>
      </c>
      <c r="F422" t="s">
        <v>72</v>
      </c>
      <c r="G422" s="112">
        <v>694</v>
      </c>
      <c r="H422" s="32" t="s">
        <v>367</v>
      </c>
      <c r="I422" t="s">
        <v>1</v>
      </c>
      <c r="K422" s="122" t="s">
        <v>1</v>
      </c>
    </row>
    <row r="423" spans="1:11" ht="12.75">
      <c r="A423" s="115">
        <v>421</v>
      </c>
      <c r="B423" s="33" t="s">
        <v>73</v>
      </c>
      <c r="C423">
        <v>206</v>
      </c>
      <c r="D423" t="s">
        <v>77</v>
      </c>
      <c r="E423" t="s">
        <v>388</v>
      </c>
      <c r="F423" t="s">
        <v>72</v>
      </c>
      <c r="G423" s="112">
        <v>740</v>
      </c>
      <c r="H423" s="32" t="s">
        <v>367</v>
      </c>
      <c r="I423" t="s">
        <v>1</v>
      </c>
      <c r="K423" s="122" t="s">
        <v>1</v>
      </c>
    </row>
    <row r="424" spans="1:11" ht="12.75">
      <c r="A424" s="115">
        <v>422</v>
      </c>
      <c r="B424" s="33" t="s">
        <v>73</v>
      </c>
      <c r="C424">
        <v>206</v>
      </c>
      <c r="D424" t="s">
        <v>25</v>
      </c>
      <c r="E424" t="s">
        <v>389</v>
      </c>
      <c r="F424" t="s">
        <v>72</v>
      </c>
      <c r="G424" s="112">
        <v>549</v>
      </c>
      <c r="H424" s="32" t="s">
        <v>367</v>
      </c>
      <c r="I424" t="s">
        <v>1</v>
      </c>
      <c r="K424" s="122" t="s">
        <v>1</v>
      </c>
    </row>
    <row r="425" spans="1:11" ht="12.75">
      <c r="A425" s="115">
        <v>423</v>
      </c>
      <c r="B425" s="33" t="s">
        <v>73</v>
      </c>
      <c r="C425">
        <v>206</v>
      </c>
      <c r="D425" t="s">
        <v>25</v>
      </c>
      <c r="E425" t="s">
        <v>390</v>
      </c>
      <c r="F425" t="s">
        <v>72</v>
      </c>
      <c r="G425" s="112">
        <v>7587</v>
      </c>
      <c r="H425" s="32" t="s">
        <v>367</v>
      </c>
      <c r="I425" t="s">
        <v>1</v>
      </c>
      <c r="K425" s="122" t="s">
        <v>1</v>
      </c>
    </row>
    <row r="426" spans="1:11" ht="12.75">
      <c r="A426" s="115">
        <v>424</v>
      </c>
      <c r="B426" s="33" t="s">
        <v>73</v>
      </c>
      <c r="C426">
        <v>207</v>
      </c>
      <c r="D426" t="s">
        <v>77</v>
      </c>
      <c r="E426" t="s">
        <v>454</v>
      </c>
      <c r="F426" t="s">
        <v>72</v>
      </c>
      <c r="G426" s="112">
        <v>328</v>
      </c>
      <c r="H426" s="32" t="s">
        <v>455</v>
      </c>
      <c r="I426" t="s">
        <v>1</v>
      </c>
      <c r="K426" s="122" t="s">
        <v>1</v>
      </c>
    </row>
    <row r="427" spans="1:11" ht="12.75">
      <c r="A427" s="115">
        <v>425</v>
      </c>
      <c r="B427" s="33" t="s">
        <v>73</v>
      </c>
      <c r="C427">
        <v>207</v>
      </c>
      <c r="D427" t="s">
        <v>77</v>
      </c>
      <c r="E427" t="s">
        <v>456</v>
      </c>
      <c r="F427" t="s">
        <v>72</v>
      </c>
      <c r="G427" s="112">
        <v>6209</v>
      </c>
      <c r="H427" s="32" t="s">
        <v>455</v>
      </c>
      <c r="I427" t="s">
        <v>1</v>
      </c>
      <c r="K427" s="122" t="s">
        <v>1</v>
      </c>
    </row>
    <row r="428" spans="1:11" ht="12.75">
      <c r="A428" s="115">
        <v>426</v>
      </c>
      <c r="B428" s="33" t="s">
        <v>73</v>
      </c>
      <c r="C428">
        <v>207</v>
      </c>
      <c r="D428" t="s">
        <v>808</v>
      </c>
      <c r="E428" t="s">
        <v>918</v>
      </c>
      <c r="F428" t="s">
        <v>72</v>
      </c>
      <c r="G428" s="112">
        <v>2259</v>
      </c>
      <c r="H428" s="32" t="s">
        <v>455</v>
      </c>
      <c r="I428" t="s">
        <v>1</v>
      </c>
      <c r="K428" s="122" t="s">
        <v>1</v>
      </c>
    </row>
    <row r="429" spans="1:11" ht="12.75">
      <c r="A429" s="115">
        <v>427</v>
      </c>
      <c r="B429" s="33" t="s">
        <v>73</v>
      </c>
      <c r="C429">
        <v>207</v>
      </c>
      <c r="D429" t="s">
        <v>77</v>
      </c>
      <c r="E429" t="s">
        <v>457</v>
      </c>
      <c r="F429" t="s">
        <v>72</v>
      </c>
      <c r="G429" s="112">
        <v>6639</v>
      </c>
      <c r="H429" s="32" t="s">
        <v>455</v>
      </c>
      <c r="I429" t="s">
        <v>1</v>
      </c>
      <c r="K429" s="122" t="s">
        <v>1</v>
      </c>
    </row>
    <row r="430" spans="1:11" ht="12.75">
      <c r="A430" s="115">
        <v>428</v>
      </c>
      <c r="B430" s="33" t="s">
        <v>73</v>
      </c>
      <c r="C430">
        <v>207</v>
      </c>
      <c r="D430" t="s">
        <v>77</v>
      </c>
      <c r="E430" t="s">
        <v>462</v>
      </c>
      <c r="F430" t="s">
        <v>72</v>
      </c>
      <c r="G430" s="112">
        <v>12347</v>
      </c>
      <c r="H430" s="32" t="s">
        <v>455</v>
      </c>
      <c r="I430" t="s">
        <v>1</v>
      </c>
      <c r="K430" s="122" t="s">
        <v>1</v>
      </c>
    </row>
    <row r="431" spans="1:11" ht="12.75">
      <c r="A431" s="115">
        <v>429</v>
      </c>
      <c r="B431" s="33" t="s">
        <v>73</v>
      </c>
      <c r="C431">
        <v>207</v>
      </c>
      <c r="D431" t="s">
        <v>77</v>
      </c>
      <c r="E431" t="s">
        <v>458</v>
      </c>
      <c r="F431" t="s">
        <v>72</v>
      </c>
      <c r="G431" s="112">
        <v>124</v>
      </c>
      <c r="H431" s="32" t="s">
        <v>455</v>
      </c>
      <c r="I431" t="s">
        <v>1</v>
      </c>
      <c r="K431" s="122" t="s">
        <v>1</v>
      </c>
    </row>
    <row r="432" spans="1:11" ht="12.75">
      <c r="A432" s="115">
        <v>430</v>
      </c>
      <c r="B432" s="33" t="s">
        <v>73</v>
      </c>
      <c r="C432">
        <v>207</v>
      </c>
      <c r="D432" t="s">
        <v>808</v>
      </c>
      <c r="E432" t="s">
        <v>919</v>
      </c>
      <c r="F432" t="s">
        <v>75</v>
      </c>
      <c r="G432" s="112">
        <v>5686</v>
      </c>
      <c r="H432" s="32" t="s">
        <v>455</v>
      </c>
      <c r="I432" t="s">
        <v>1</v>
      </c>
      <c r="K432" s="122" t="s">
        <v>1</v>
      </c>
    </row>
    <row r="433" spans="1:11" ht="12.75">
      <c r="A433" s="115">
        <v>431</v>
      </c>
      <c r="B433" s="33" t="s">
        <v>73</v>
      </c>
      <c r="C433">
        <v>207</v>
      </c>
      <c r="D433" t="s">
        <v>25</v>
      </c>
      <c r="E433" t="s">
        <v>1025</v>
      </c>
      <c r="F433" t="s">
        <v>78</v>
      </c>
      <c r="G433" s="112">
        <v>13851</v>
      </c>
      <c r="H433" s="32" t="s">
        <v>455</v>
      </c>
      <c r="K433" s="122" t="s">
        <v>1</v>
      </c>
    </row>
    <row r="434" spans="1:11" ht="12.75">
      <c r="A434" s="115">
        <v>432</v>
      </c>
      <c r="B434" s="33" t="s">
        <v>73</v>
      </c>
      <c r="C434">
        <v>207</v>
      </c>
      <c r="D434" t="s">
        <v>77</v>
      </c>
      <c r="E434" t="s">
        <v>459</v>
      </c>
      <c r="F434" t="s">
        <v>72</v>
      </c>
      <c r="G434" s="112">
        <v>307</v>
      </c>
      <c r="H434" s="32" t="s">
        <v>455</v>
      </c>
      <c r="I434" t="s">
        <v>1</v>
      </c>
      <c r="K434" s="122" t="s">
        <v>1</v>
      </c>
    </row>
    <row r="435" spans="1:11" ht="12.75">
      <c r="A435" s="115">
        <v>433</v>
      </c>
      <c r="B435" s="33" t="s">
        <v>73</v>
      </c>
      <c r="C435">
        <v>207</v>
      </c>
      <c r="D435" t="s">
        <v>808</v>
      </c>
      <c r="E435" t="s">
        <v>920</v>
      </c>
      <c r="F435" t="s">
        <v>69</v>
      </c>
      <c r="G435" s="112">
        <v>1051</v>
      </c>
      <c r="H435" s="32" t="s">
        <v>455</v>
      </c>
      <c r="I435" t="s">
        <v>1</v>
      </c>
      <c r="K435" s="122" t="s">
        <v>1</v>
      </c>
    </row>
    <row r="436" spans="1:11" ht="12.75">
      <c r="A436" s="115">
        <v>434</v>
      </c>
      <c r="B436" s="33" t="s">
        <v>73</v>
      </c>
      <c r="C436">
        <v>207</v>
      </c>
      <c r="D436" t="s">
        <v>25</v>
      </c>
      <c r="E436" t="s">
        <v>634</v>
      </c>
      <c r="F436" t="s">
        <v>69</v>
      </c>
      <c r="G436" s="112">
        <v>5016</v>
      </c>
      <c r="H436" s="32" t="s">
        <v>455</v>
      </c>
      <c r="I436" t="s">
        <v>1</v>
      </c>
      <c r="K436" s="122" t="s">
        <v>1</v>
      </c>
    </row>
    <row r="437" spans="1:11" ht="12.75">
      <c r="A437" s="115">
        <v>435</v>
      </c>
      <c r="B437" s="33" t="s">
        <v>73</v>
      </c>
      <c r="C437">
        <v>207</v>
      </c>
      <c r="D437" t="s">
        <v>25</v>
      </c>
      <c r="E437" t="s">
        <v>602</v>
      </c>
      <c r="F437" t="s">
        <v>88</v>
      </c>
      <c r="G437" s="112">
        <v>12922</v>
      </c>
      <c r="H437" s="32" t="s">
        <v>455</v>
      </c>
      <c r="I437" t="s">
        <v>1</v>
      </c>
      <c r="K437" s="122" t="s">
        <v>1</v>
      </c>
    </row>
    <row r="438" spans="1:11" ht="12.75">
      <c r="A438" s="115">
        <v>436</v>
      </c>
      <c r="B438" s="33" t="s">
        <v>73</v>
      </c>
      <c r="C438">
        <v>207</v>
      </c>
      <c r="D438" t="s">
        <v>25</v>
      </c>
      <c r="E438" t="s">
        <v>603</v>
      </c>
      <c r="F438" t="s">
        <v>112</v>
      </c>
      <c r="G438" s="112">
        <v>11983</v>
      </c>
      <c r="H438" s="32" t="s">
        <v>455</v>
      </c>
      <c r="I438" t="s">
        <v>1</v>
      </c>
      <c r="K438" s="122" t="s">
        <v>1</v>
      </c>
    </row>
    <row r="439" spans="1:11" ht="12.75">
      <c r="A439" s="115">
        <v>437</v>
      </c>
      <c r="B439" s="33" t="s">
        <v>73</v>
      </c>
      <c r="C439">
        <v>207</v>
      </c>
      <c r="D439" t="s">
        <v>808</v>
      </c>
      <c r="E439" t="s">
        <v>921</v>
      </c>
      <c r="F439" t="s">
        <v>85</v>
      </c>
      <c r="G439" s="112">
        <v>8911</v>
      </c>
      <c r="H439" s="32" t="s">
        <v>455</v>
      </c>
      <c r="I439" t="s">
        <v>1</v>
      </c>
      <c r="K439" s="122" t="s">
        <v>1</v>
      </c>
    </row>
    <row r="440" spans="1:11" ht="12.75">
      <c r="A440" s="115">
        <v>438</v>
      </c>
      <c r="B440" s="33" t="s">
        <v>73</v>
      </c>
      <c r="C440">
        <v>207</v>
      </c>
      <c r="D440" t="s">
        <v>77</v>
      </c>
      <c r="E440" t="s">
        <v>633</v>
      </c>
      <c r="F440" t="s">
        <v>72</v>
      </c>
      <c r="G440" s="112">
        <v>615</v>
      </c>
      <c r="H440" s="32" t="s">
        <v>455</v>
      </c>
      <c r="I440" t="s">
        <v>1</v>
      </c>
      <c r="K440" s="122" t="s">
        <v>1</v>
      </c>
    </row>
    <row r="441" spans="1:11" ht="12.75">
      <c r="A441" s="115">
        <v>439</v>
      </c>
      <c r="B441" s="33" t="s">
        <v>73</v>
      </c>
      <c r="C441">
        <v>207</v>
      </c>
      <c r="D441" t="s">
        <v>77</v>
      </c>
      <c r="E441" t="s">
        <v>365</v>
      </c>
      <c r="F441" t="s">
        <v>81</v>
      </c>
      <c r="G441" s="112">
        <v>7751</v>
      </c>
      <c r="H441" s="32" t="s">
        <v>455</v>
      </c>
      <c r="I441" t="s">
        <v>1</v>
      </c>
      <c r="K441" s="122" t="s">
        <v>1</v>
      </c>
    </row>
    <row r="442" spans="1:11" ht="12.75">
      <c r="A442" s="115">
        <v>440</v>
      </c>
      <c r="B442" s="33" t="s">
        <v>73</v>
      </c>
      <c r="C442">
        <v>208</v>
      </c>
      <c r="D442" t="s">
        <v>808</v>
      </c>
      <c r="E442" t="s">
        <v>922</v>
      </c>
      <c r="F442" t="s">
        <v>69</v>
      </c>
      <c r="G442" s="112">
        <v>4537</v>
      </c>
      <c r="H442" s="32" t="s">
        <v>489</v>
      </c>
      <c r="I442" t="s">
        <v>1</v>
      </c>
      <c r="K442" s="122" t="s">
        <v>1</v>
      </c>
    </row>
    <row r="443" spans="1:11" ht="12.75">
      <c r="A443" s="115">
        <v>441</v>
      </c>
      <c r="B443" s="33" t="s">
        <v>73</v>
      </c>
      <c r="C443">
        <v>208</v>
      </c>
      <c r="D443" t="s">
        <v>808</v>
      </c>
      <c r="E443" t="s">
        <v>923</v>
      </c>
      <c r="F443" t="s">
        <v>112</v>
      </c>
      <c r="G443" s="112">
        <v>12340</v>
      </c>
      <c r="H443" s="32" t="s">
        <v>489</v>
      </c>
      <c r="I443" t="s">
        <v>1</v>
      </c>
      <c r="K443" s="122" t="s">
        <v>1</v>
      </c>
    </row>
    <row r="444" spans="1:11" ht="12.75">
      <c r="A444" s="115">
        <v>442</v>
      </c>
      <c r="B444" s="33" t="s">
        <v>73</v>
      </c>
      <c r="C444">
        <v>208</v>
      </c>
      <c r="D444" t="s">
        <v>25</v>
      </c>
      <c r="E444" t="s">
        <v>766</v>
      </c>
      <c r="F444" t="s">
        <v>112</v>
      </c>
      <c r="G444" s="112">
        <v>12341</v>
      </c>
      <c r="H444" s="32" t="s">
        <v>489</v>
      </c>
      <c r="I444" t="s">
        <v>1</v>
      </c>
      <c r="J444" s="124" t="s">
        <v>1006</v>
      </c>
      <c r="K444" s="122" t="s">
        <v>1</v>
      </c>
    </row>
    <row r="445" spans="1:11" ht="12.75">
      <c r="A445" s="115">
        <v>443</v>
      </c>
      <c r="B445" s="33" t="s">
        <v>73</v>
      </c>
      <c r="C445">
        <v>208</v>
      </c>
      <c r="D445" t="s">
        <v>77</v>
      </c>
      <c r="E445" t="s">
        <v>694</v>
      </c>
      <c r="F445" t="s">
        <v>78</v>
      </c>
      <c r="G445" s="112">
        <v>6952</v>
      </c>
      <c r="H445" s="32" t="s">
        <v>489</v>
      </c>
      <c r="I445" t="s">
        <v>1</v>
      </c>
      <c r="K445" s="122" t="s">
        <v>1</v>
      </c>
    </row>
    <row r="446" spans="1:11" ht="12.75">
      <c r="A446" s="115">
        <v>444</v>
      </c>
      <c r="B446" s="33" t="s">
        <v>73</v>
      </c>
      <c r="C446">
        <v>208</v>
      </c>
      <c r="D446" t="s">
        <v>77</v>
      </c>
      <c r="E446" t="s">
        <v>754</v>
      </c>
      <c r="F446" t="s">
        <v>69</v>
      </c>
      <c r="G446" s="112">
        <v>1752</v>
      </c>
      <c r="H446" s="32" t="s">
        <v>489</v>
      </c>
      <c r="I446" t="s">
        <v>1</v>
      </c>
      <c r="K446" s="122" t="s">
        <v>1</v>
      </c>
    </row>
    <row r="447" spans="1:11" ht="12.75">
      <c r="A447" s="115">
        <v>445</v>
      </c>
      <c r="B447" s="33" t="s">
        <v>73</v>
      </c>
      <c r="C447">
        <v>208</v>
      </c>
      <c r="D447" t="s">
        <v>25</v>
      </c>
      <c r="E447" t="s">
        <v>769</v>
      </c>
      <c r="F447" t="s">
        <v>112</v>
      </c>
      <c r="G447" s="112">
        <v>12654</v>
      </c>
      <c r="H447" s="32" t="s">
        <v>489</v>
      </c>
      <c r="I447" t="s">
        <v>1</v>
      </c>
      <c r="K447" s="122" t="s">
        <v>1</v>
      </c>
    </row>
    <row r="448" spans="1:11" ht="12.75">
      <c r="A448" s="115">
        <v>446</v>
      </c>
      <c r="B448" s="33" t="s">
        <v>73</v>
      </c>
      <c r="C448">
        <v>208</v>
      </c>
      <c r="D448" t="s">
        <v>25</v>
      </c>
      <c r="E448" t="s">
        <v>755</v>
      </c>
      <c r="F448" t="s">
        <v>78</v>
      </c>
      <c r="G448" s="112">
        <v>6564</v>
      </c>
      <c r="H448" s="32" t="s">
        <v>489</v>
      </c>
      <c r="I448" t="s">
        <v>1</v>
      </c>
      <c r="K448" s="122" t="s">
        <v>1</v>
      </c>
    </row>
    <row r="449" spans="1:11" ht="12.75">
      <c r="A449" s="115">
        <v>447</v>
      </c>
      <c r="B449" s="33" t="s">
        <v>73</v>
      </c>
      <c r="C449">
        <v>208</v>
      </c>
      <c r="D449" t="s">
        <v>25</v>
      </c>
      <c r="E449" t="s">
        <v>764</v>
      </c>
      <c r="F449" t="s">
        <v>81</v>
      </c>
      <c r="G449" s="112">
        <v>11325</v>
      </c>
      <c r="H449" s="32" t="s">
        <v>489</v>
      </c>
      <c r="I449" t="s">
        <v>1</v>
      </c>
      <c r="K449" s="122" t="s">
        <v>1</v>
      </c>
    </row>
    <row r="450" spans="1:11" ht="12.75">
      <c r="A450" s="115">
        <v>448</v>
      </c>
      <c r="B450" s="33" t="s">
        <v>73</v>
      </c>
      <c r="C450">
        <v>208</v>
      </c>
      <c r="D450" t="s">
        <v>25</v>
      </c>
      <c r="E450" t="s">
        <v>765</v>
      </c>
      <c r="F450" t="s">
        <v>112</v>
      </c>
      <c r="G450" s="112">
        <v>11326</v>
      </c>
      <c r="H450" s="32" t="s">
        <v>489</v>
      </c>
      <c r="I450" t="s">
        <v>1</v>
      </c>
      <c r="K450" s="122" t="s">
        <v>1</v>
      </c>
    </row>
    <row r="451" spans="1:11" ht="12.75">
      <c r="A451" s="115">
        <v>449</v>
      </c>
      <c r="B451" s="33" t="s">
        <v>73</v>
      </c>
      <c r="C451">
        <v>208</v>
      </c>
      <c r="D451" t="s">
        <v>808</v>
      </c>
      <c r="E451" t="s">
        <v>924</v>
      </c>
      <c r="F451" t="s">
        <v>88</v>
      </c>
      <c r="G451" s="112">
        <v>6074</v>
      </c>
      <c r="H451" s="32" t="s">
        <v>489</v>
      </c>
      <c r="I451" t="s">
        <v>1</v>
      </c>
      <c r="K451" s="122" t="s">
        <v>1</v>
      </c>
    </row>
    <row r="452" spans="1:11" ht="12.75">
      <c r="A452" s="115">
        <v>450</v>
      </c>
      <c r="B452" s="33" t="s">
        <v>73</v>
      </c>
      <c r="C452">
        <v>208</v>
      </c>
      <c r="D452" t="s">
        <v>77</v>
      </c>
      <c r="E452" t="s">
        <v>695</v>
      </c>
      <c r="F452" t="s">
        <v>78</v>
      </c>
      <c r="G452" s="112">
        <v>7271</v>
      </c>
      <c r="H452" s="32" t="s">
        <v>489</v>
      </c>
      <c r="I452" t="s">
        <v>1</v>
      </c>
      <c r="K452" s="122" t="s">
        <v>1</v>
      </c>
    </row>
    <row r="453" spans="1:11" ht="12.75">
      <c r="A453" s="115">
        <v>451</v>
      </c>
      <c r="B453" s="33" t="s">
        <v>73</v>
      </c>
      <c r="C453">
        <v>208</v>
      </c>
      <c r="D453" t="s">
        <v>25</v>
      </c>
      <c r="E453" t="s">
        <v>699</v>
      </c>
      <c r="F453" t="s">
        <v>112</v>
      </c>
      <c r="G453" s="112">
        <v>11715</v>
      </c>
      <c r="H453" s="32" t="s">
        <v>489</v>
      </c>
      <c r="I453" t="s">
        <v>1</v>
      </c>
      <c r="K453" s="122" t="s">
        <v>1</v>
      </c>
    </row>
    <row r="454" spans="1:11" ht="12.75">
      <c r="A454" s="115">
        <v>452</v>
      </c>
      <c r="B454" s="33" t="s">
        <v>73</v>
      </c>
      <c r="C454">
        <v>208</v>
      </c>
      <c r="D454" t="s">
        <v>25</v>
      </c>
      <c r="E454" t="s">
        <v>756</v>
      </c>
      <c r="F454" t="s">
        <v>112</v>
      </c>
      <c r="G454" s="112">
        <v>6075</v>
      </c>
      <c r="H454" s="32" t="s">
        <v>489</v>
      </c>
      <c r="I454" t="s">
        <v>1</v>
      </c>
      <c r="K454" s="122" t="s">
        <v>1</v>
      </c>
    </row>
    <row r="455" spans="1:11" ht="12.75">
      <c r="A455" s="115">
        <v>453</v>
      </c>
      <c r="B455" s="33" t="s">
        <v>73</v>
      </c>
      <c r="C455">
        <v>208</v>
      </c>
      <c r="D455" t="s">
        <v>77</v>
      </c>
      <c r="E455" t="s">
        <v>697</v>
      </c>
      <c r="F455" t="s">
        <v>78</v>
      </c>
      <c r="G455" s="112">
        <v>8403</v>
      </c>
      <c r="H455" s="32" t="s">
        <v>489</v>
      </c>
      <c r="I455" t="s">
        <v>1</v>
      </c>
      <c r="K455" s="122" t="s">
        <v>1</v>
      </c>
    </row>
    <row r="456" spans="1:11" ht="12.75">
      <c r="A456" s="115">
        <v>454</v>
      </c>
      <c r="B456" s="33" t="s">
        <v>73</v>
      </c>
      <c r="C456">
        <v>208</v>
      </c>
      <c r="D456" t="s">
        <v>25</v>
      </c>
      <c r="E456" t="s">
        <v>700</v>
      </c>
      <c r="F456" t="s">
        <v>78</v>
      </c>
      <c r="G456" s="112">
        <v>8401</v>
      </c>
      <c r="H456" s="32" t="s">
        <v>489</v>
      </c>
      <c r="I456" t="s">
        <v>1</v>
      </c>
      <c r="K456" s="122" t="s">
        <v>1</v>
      </c>
    </row>
    <row r="457" spans="1:11" ht="12.75">
      <c r="A457" s="115">
        <v>455</v>
      </c>
      <c r="B457" s="33" t="s">
        <v>73</v>
      </c>
      <c r="C457">
        <v>208</v>
      </c>
      <c r="D457" t="s">
        <v>25</v>
      </c>
      <c r="E457" t="s">
        <v>701</v>
      </c>
      <c r="F457" t="s">
        <v>78</v>
      </c>
      <c r="G457" s="112">
        <v>6811</v>
      </c>
      <c r="H457" s="32" t="s">
        <v>489</v>
      </c>
      <c r="I457" t="s">
        <v>1</v>
      </c>
      <c r="K457" s="122" t="s">
        <v>1</v>
      </c>
    </row>
    <row r="458" spans="1:11" ht="12.75">
      <c r="A458" s="115">
        <v>456</v>
      </c>
      <c r="B458" s="33" t="s">
        <v>73</v>
      </c>
      <c r="C458">
        <v>208</v>
      </c>
      <c r="D458" t="s">
        <v>25</v>
      </c>
      <c r="E458" t="s">
        <v>770</v>
      </c>
      <c r="F458" t="s">
        <v>72</v>
      </c>
      <c r="G458" s="112">
        <v>675</v>
      </c>
      <c r="H458" s="32" t="s">
        <v>489</v>
      </c>
      <c r="I458" t="s">
        <v>1</v>
      </c>
      <c r="K458" s="122" t="s">
        <v>1</v>
      </c>
    </row>
    <row r="459" spans="1:11" ht="12.75">
      <c r="A459" s="115">
        <v>457</v>
      </c>
      <c r="B459" s="33" t="s">
        <v>73</v>
      </c>
      <c r="C459">
        <v>208</v>
      </c>
      <c r="D459" t="s">
        <v>77</v>
      </c>
      <c r="E459" t="s">
        <v>698</v>
      </c>
      <c r="F459" t="s">
        <v>78</v>
      </c>
      <c r="G459" s="112">
        <v>8323</v>
      </c>
      <c r="H459" s="32" t="s">
        <v>489</v>
      </c>
      <c r="I459" t="s">
        <v>1</v>
      </c>
      <c r="K459" s="122" t="s">
        <v>1</v>
      </c>
    </row>
    <row r="460" spans="1:11" ht="12.75">
      <c r="A460" s="115">
        <v>458</v>
      </c>
      <c r="B460" s="33" t="s">
        <v>73</v>
      </c>
      <c r="C460">
        <v>208</v>
      </c>
      <c r="D460" t="s">
        <v>77</v>
      </c>
      <c r="E460" t="s">
        <v>696</v>
      </c>
      <c r="F460" t="s">
        <v>78</v>
      </c>
      <c r="G460" s="112">
        <v>8492</v>
      </c>
      <c r="H460" s="32" t="s">
        <v>489</v>
      </c>
      <c r="I460" t="s">
        <v>1</v>
      </c>
      <c r="K460" s="122" t="s">
        <v>1</v>
      </c>
    </row>
    <row r="461" spans="1:11" ht="12.75">
      <c r="A461" s="115">
        <v>459</v>
      </c>
      <c r="B461" s="33" t="s">
        <v>73</v>
      </c>
      <c r="C461">
        <v>209</v>
      </c>
      <c r="D461" t="s">
        <v>77</v>
      </c>
      <c r="E461" t="s">
        <v>97</v>
      </c>
      <c r="F461" t="s">
        <v>69</v>
      </c>
      <c r="G461" s="112">
        <v>4863</v>
      </c>
      <c r="H461" s="32" t="s">
        <v>98</v>
      </c>
      <c r="I461" t="s">
        <v>1</v>
      </c>
      <c r="K461" s="122" t="s">
        <v>1</v>
      </c>
    </row>
    <row r="462" spans="1:11" ht="12.75">
      <c r="A462" s="115">
        <v>460</v>
      </c>
      <c r="B462" s="33" t="s">
        <v>73</v>
      </c>
      <c r="C462">
        <v>209</v>
      </c>
      <c r="D462" t="s">
        <v>25</v>
      </c>
      <c r="E462" t="s">
        <v>99</v>
      </c>
      <c r="F462" t="s">
        <v>69</v>
      </c>
      <c r="G462" s="112">
        <v>6794</v>
      </c>
      <c r="H462" s="32" t="s">
        <v>98</v>
      </c>
      <c r="I462" t="s">
        <v>1</v>
      </c>
      <c r="K462" s="122" t="s">
        <v>1</v>
      </c>
    </row>
    <row r="463" spans="1:11" ht="12.75">
      <c r="A463" s="115">
        <v>461</v>
      </c>
      <c r="B463" s="33" t="s">
        <v>73</v>
      </c>
      <c r="C463">
        <v>209</v>
      </c>
      <c r="D463" t="s">
        <v>25</v>
      </c>
      <c r="E463" t="s">
        <v>101</v>
      </c>
      <c r="F463" t="s">
        <v>78</v>
      </c>
      <c r="G463" s="112">
        <v>11332</v>
      </c>
      <c r="H463" s="32" t="s">
        <v>98</v>
      </c>
      <c r="I463" t="s">
        <v>1</v>
      </c>
      <c r="K463" s="122" t="s">
        <v>1</v>
      </c>
    </row>
    <row r="464" spans="1:11" ht="12.75">
      <c r="A464" s="115">
        <v>462</v>
      </c>
      <c r="B464" s="33" t="s">
        <v>80</v>
      </c>
      <c r="C464">
        <v>209</v>
      </c>
      <c r="D464" t="s">
        <v>25</v>
      </c>
      <c r="E464" t="s">
        <v>794</v>
      </c>
      <c r="F464" t="s">
        <v>72</v>
      </c>
      <c r="G464" s="112">
        <v>11334</v>
      </c>
      <c r="H464" s="32" t="s">
        <v>98</v>
      </c>
      <c r="I464" t="s">
        <v>1</v>
      </c>
      <c r="K464" s="122" t="s">
        <v>1</v>
      </c>
    </row>
    <row r="465" spans="1:11" ht="12.75">
      <c r="A465" s="115">
        <v>463</v>
      </c>
      <c r="B465" s="33" t="s">
        <v>73</v>
      </c>
      <c r="C465">
        <v>209</v>
      </c>
      <c r="D465" t="s">
        <v>25</v>
      </c>
      <c r="E465" t="s">
        <v>793</v>
      </c>
      <c r="F465" t="s">
        <v>81</v>
      </c>
      <c r="G465" s="112">
        <v>11399</v>
      </c>
      <c r="H465" s="32" t="s">
        <v>98</v>
      </c>
      <c r="I465" t="s">
        <v>1</v>
      </c>
      <c r="K465" s="122" t="s">
        <v>1</v>
      </c>
    </row>
    <row r="466" spans="1:11" ht="12.75">
      <c r="A466" s="115">
        <v>464</v>
      </c>
      <c r="B466" s="33" t="s">
        <v>73</v>
      </c>
      <c r="C466">
        <v>209</v>
      </c>
      <c r="D466" t="s">
        <v>25</v>
      </c>
      <c r="E466" t="s">
        <v>1026</v>
      </c>
      <c r="F466" t="s">
        <v>85</v>
      </c>
      <c r="G466" s="112">
        <v>10015</v>
      </c>
      <c r="H466" s="32" t="s">
        <v>98</v>
      </c>
      <c r="K466" s="122" t="s">
        <v>1</v>
      </c>
    </row>
    <row r="467" spans="1:11" ht="12.75">
      <c r="A467" s="115">
        <v>465</v>
      </c>
      <c r="B467" s="33" t="s">
        <v>73</v>
      </c>
      <c r="C467">
        <v>209</v>
      </c>
      <c r="D467" t="s">
        <v>25</v>
      </c>
      <c r="E467" t="s">
        <v>791</v>
      </c>
      <c r="F467" t="s">
        <v>72</v>
      </c>
      <c r="G467" s="112">
        <v>13264</v>
      </c>
      <c r="H467" s="32" t="s">
        <v>98</v>
      </c>
      <c r="I467" t="s">
        <v>1</v>
      </c>
      <c r="K467" s="122" t="s">
        <v>1</v>
      </c>
    </row>
    <row r="468" spans="1:11" ht="12.75">
      <c r="A468" s="115">
        <v>466</v>
      </c>
      <c r="B468" s="33" t="s">
        <v>73</v>
      </c>
      <c r="C468">
        <v>209</v>
      </c>
      <c r="D468" t="s">
        <v>25</v>
      </c>
      <c r="E468" t="s">
        <v>102</v>
      </c>
      <c r="F468" t="s">
        <v>72</v>
      </c>
      <c r="G468" s="112">
        <v>6379</v>
      </c>
      <c r="H468" s="32" t="s">
        <v>98</v>
      </c>
      <c r="I468" t="s">
        <v>1</v>
      </c>
      <c r="K468" s="122" t="s">
        <v>1</v>
      </c>
    </row>
    <row r="469" spans="1:11" ht="12.75">
      <c r="A469" s="115">
        <v>467</v>
      </c>
      <c r="B469" s="33" t="s">
        <v>73</v>
      </c>
      <c r="C469">
        <v>209</v>
      </c>
      <c r="D469" t="s">
        <v>77</v>
      </c>
      <c r="E469" t="s">
        <v>103</v>
      </c>
      <c r="F469" t="s">
        <v>78</v>
      </c>
      <c r="G469" s="112">
        <v>8137</v>
      </c>
      <c r="H469" s="32" t="s">
        <v>98</v>
      </c>
      <c r="I469" t="s">
        <v>1</v>
      </c>
      <c r="K469" s="122" t="s">
        <v>1</v>
      </c>
    </row>
    <row r="470" spans="1:11" ht="12.75">
      <c r="A470" s="115">
        <v>468</v>
      </c>
      <c r="B470" s="33" t="s">
        <v>73</v>
      </c>
      <c r="C470">
        <v>209</v>
      </c>
      <c r="D470" t="s">
        <v>25</v>
      </c>
      <c r="E470" t="s">
        <v>792</v>
      </c>
      <c r="F470" t="s">
        <v>88</v>
      </c>
      <c r="G470" s="112">
        <v>12514</v>
      </c>
      <c r="H470" s="32" t="s">
        <v>98</v>
      </c>
      <c r="I470" t="s">
        <v>1</v>
      </c>
      <c r="K470" s="122" t="s">
        <v>1</v>
      </c>
    </row>
    <row r="471" spans="1:11" ht="12.75">
      <c r="A471" s="115">
        <v>469</v>
      </c>
      <c r="B471" s="33" t="s">
        <v>73</v>
      </c>
      <c r="C471">
        <v>209</v>
      </c>
      <c r="D471" t="s">
        <v>77</v>
      </c>
      <c r="E471" t="s">
        <v>795</v>
      </c>
      <c r="F471" t="s">
        <v>85</v>
      </c>
      <c r="G471" s="112">
        <v>8473</v>
      </c>
      <c r="H471" s="32" t="s">
        <v>98</v>
      </c>
      <c r="I471" t="s">
        <v>1</v>
      </c>
      <c r="K471" s="122" t="s">
        <v>1</v>
      </c>
    </row>
    <row r="472" spans="1:11" ht="12.75">
      <c r="A472" s="115">
        <v>470</v>
      </c>
      <c r="B472" s="33" t="s">
        <v>73</v>
      </c>
      <c r="C472">
        <v>209</v>
      </c>
      <c r="D472" t="s">
        <v>77</v>
      </c>
      <c r="E472" t="s">
        <v>104</v>
      </c>
      <c r="F472" t="s">
        <v>69</v>
      </c>
      <c r="G472" s="112">
        <v>4865</v>
      </c>
      <c r="H472" s="32" t="s">
        <v>98</v>
      </c>
      <c r="I472" t="s">
        <v>1</v>
      </c>
      <c r="K472" s="122" t="s">
        <v>1</v>
      </c>
    </row>
    <row r="473" spans="1:11" ht="12.75">
      <c r="A473" s="115">
        <v>471</v>
      </c>
      <c r="B473" s="33" t="s">
        <v>73</v>
      </c>
      <c r="C473">
        <v>209</v>
      </c>
      <c r="D473" t="s">
        <v>77</v>
      </c>
      <c r="E473" t="s">
        <v>49</v>
      </c>
      <c r="F473" t="s">
        <v>85</v>
      </c>
      <c r="G473" s="112">
        <v>8474</v>
      </c>
      <c r="H473" s="32" t="s">
        <v>98</v>
      </c>
      <c r="I473" t="s">
        <v>1</v>
      </c>
      <c r="K473" s="122" t="s">
        <v>1</v>
      </c>
    </row>
    <row r="474" spans="1:11" ht="12.75">
      <c r="A474" s="115">
        <v>472</v>
      </c>
      <c r="B474" s="33" t="s">
        <v>73</v>
      </c>
      <c r="C474">
        <v>209</v>
      </c>
      <c r="D474" t="s">
        <v>25</v>
      </c>
      <c r="E474" t="s">
        <v>105</v>
      </c>
      <c r="F474" t="s">
        <v>72</v>
      </c>
      <c r="G474" s="112">
        <v>5578</v>
      </c>
      <c r="H474" s="32" t="s">
        <v>98</v>
      </c>
      <c r="I474" t="s">
        <v>1</v>
      </c>
      <c r="K474" s="122" t="s">
        <v>1</v>
      </c>
    </row>
    <row r="475" spans="1:11" ht="12.75">
      <c r="A475" s="115">
        <v>473</v>
      </c>
      <c r="B475" s="33" t="s">
        <v>73</v>
      </c>
      <c r="C475">
        <v>209</v>
      </c>
      <c r="D475" t="s">
        <v>25</v>
      </c>
      <c r="E475" t="s">
        <v>106</v>
      </c>
      <c r="F475" t="s">
        <v>78</v>
      </c>
      <c r="G475" s="112">
        <v>11323</v>
      </c>
      <c r="H475" s="32" t="s">
        <v>98</v>
      </c>
      <c r="I475" t="s">
        <v>1</v>
      </c>
      <c r="K475" s="122" t="s">
        <v>1</v>
      </c>
    </row>
    <row r="476" spans="1:11" ht="12.75">
      <c r="A476" s="115">
        <v>474</v>
      </c>
      <c r="B476" s="33" t="s">
        <v>73</v>
      </c>
      <c r="C476">
        <v>209</v>
      </c>
      <c r="D476" t="s">
        <v>25</v>
      </c>
      <c r="E476" t="s">
        <v>107</v>
      </c>
      <c r="F476" t="s">
        <v>72</v>
      </c>
      <c r="G476" s="112">
        <v>5579</v>
      </c>
      <c r="H476" s="32" t="s">
        <v>98</v>
      </c>
      <c r="I476" t="s">
        <v>1</v>
      </c>
      <c r="K476" s="122" t="s">
        <v>1</v>
      </c>
    </row>
    <row r="477" spans="1:11" ht="12.75">
      <c r="A477" s="115">
        <v>475</v>
      </c>
      <c r="B477" s="33" t="s">
        <v>73</v>
      </c>
      <c r="C477">
        <v>210</v>
      </c>
      <c r="D477" t="s">
        <v>77</v>
      </c>
      <c r="E477" t="s">
        <v>100</v>
      </c>
      <c r="F477" t="s">
        <v>69</v>
      </c>
      <c r="G477" s="112">
        <v>1861</v>
      </c>
      <c r="H477" s="32" t="s">
        <v>87</v>
      </c>
      <c r="I477" t="s">
        <v>1</v>
      </c>
      <c r="K477" s="122" t="s">
        <v>1</v>
      </c>
    </row>
    <row r="478" spans="1:11" ht="12.75">
      <c r="A478" s="115">
        <v>476</v>
      </c>
      <c r="B478" s="33" t="s">
        <v>73</v>
      </c>
      <c r="C478">
        <v>210</v>
      </c>
      <c r="D478" t="s">
        <v>77</v>
      </c>
      <c r="E478" t="s">
        <v>89</v>
      </c>
      <c r="F478" t="s">
        <v>69</v>
      </c>
      <c r="G478" s="112">
        <v>1487</v>
      </c>
      <c r="H478" s="32" t="s">
        <v>87</v>
      </c>
      <c r="I478" t="s">
        <v>1</v>
      </c>
      <c r="K478" s="122" t="s">
        <v>1</v>
      </c>
    </row>
    <row r="479" spans="1:11" ht="12.75">
      <c r="A479" s="115">
        <v>477</v>
      </c>
      <c r="B479" s="33" t="s">
        <v>73</v>
      </c>
      <c r="C479">
        <v>210</v>
      </c>
      <c r="D479" t="s">
        <v>77</v>
      </c>
      <c r="E479" t="s">
        <v>644</v>
      </c>
      <c r="F479" t="s">
        <v>69</v>
      </c>
      <c r="G479" s="112">
        <v>1300</v>
      </c>
      <c r="H479" s="32" t="s">
        <v>87</v>
      </c>
      <c r="I479" t="s">
        <v>1</v>
      </c>
      <c r="K479" s="122" t="s">
        <v>1</v>
      </c>
    </row>
    <row r="480" spans="1:11" ht="12.75">
      <c r="A480" s="115">
        <v>478</v>
      </c>
      <c r="B480" s="33" t="s">
        <v>73</v>
      </c>
      <c r="C480">
        <v>210</v>
      </c>
      <c r="D480" t="s">
        <v>77</v>
      </c>
      <c r="E480" t="s">
        <v>90</v>
      </c>
      <c r="F480" t="s">
        <v>75</v>
      </c>
      <c r="G480" s="112">
        <v>3373</v>
      </c>
      <c r="H480" s="32" t="s">
        <v>87</v>
      </c>
      <c r="I480" t="s">
        <v>1</v>
      </c>
      <c r="K480" s="122" t="s">
        <v>1</v>
      </c>
    </row>
    <row r="481" spans="1:11" ht="12.75">
      <c r="A481" s="115">
        <v>479</v>
      </c>
      <c r="B481" s="33" t="s">
        <v>73</v>
      </c>
      <c r="C481">
        <v>210</v>
      </c>
      <c r="D481" t="s">
        <v>77</v>
      </c>
      <c r="E481" t="s">
        <v>91</v>
      </c>
      <c r="F481" t="s">
        <v>69</v>
      </c>
      <c r="G481" s="112">
        <v>11149</v>
      </c>
      <c r="H481" s="32" t="s">
        <v>87</v>
      </c>
      <c r="I481" t="s">
        <v>1</v>
      </c>
      <c r="K481" s="122" t="s">
        <v>1</v>
      </c>
    </row>
    <row r="482" spans="1:11" ht="12.75">
      <c r="A482" s="115">
        <v>480</v>
      </c>
      <c r="B482" s="33" t="s">
        <v>73</v>
      </c>
      <c r="C482">
        <v>210</v>
      </c>
      <c r="D482" t="s">
        <v>77</v>
      </c>
      <c r="E482" t="s">
        <v>92</v>
      </c>
      <c r="F482" t="s">
        <v>85</v>
      </c>
      <c r="G482" s="112">
        <v>8146</v>
      </c>
      <c r="H482" s="32" t="s">
        <v>87</v>
      </c>
      <c r="I482" t="s">
        <v>1</v>
      </c>
      <c r="K482" s="122" t="s">
        <v>1</v>
      </c>
    </row>
    <row r="483" spans="1:11" ht="12.75">
      <c r="A483" s="115">
        <v>481</v>
      </c>
      <c r="B483" s="33" t="s">
        <v>73</v>
      </c>
      <c r="C483">
        <v>210</v>
      </c>
      <c r="D483" t="s">
        <v>77</v>
      </c>
      <c r="E483" t="s">
        <v>93</v>
      </c>
      <c r="F483" t="s">
        <v>75</v>
      </c>
      <c r="G483" s="112">
        <v>5232</v>
      </c>
      <c r="H483" s="32" t="s">
        <v>87</v>
      </c>
      <c r="I483" t="s">
        <v>1</v>
      </c>
      <c r="K483" s="122" t="s">
        <v>1</v>
      </c>
    </row>
    <row r="484" spans="1:11" ht="12.75">
      <c r="A484" s="115">
        <v>482</v>
      </c>
      <c r="B484" s="33" t="s">
        <v>73</v>
      </c>
      <c r="C484">
        <v>210</v>
      </c>
      <c r="D484" t="s">
        <v>77</v>
      </c>
      <c r="E484" t="s">
        <v>94</v>
      </c>
      <c r="F484" t="s">
        <v>69</v>
      </c>
      <c r="G484" s="112">
        <v>1013</v>
      </c>
      <c r="H484" s="32" t="s">
        <v>87</v>
      </c>
      <c r="I484" t="s">
        <v>1</v>
      </c>
      <c r="K484" s="122" t="s">
        <v>1</v>
      </c>
    </row>
    <row r="485" spans="1:11" ht="12.75">
      <c r="A485" s="115">
        <v>483</v>
      </c>
      <c r="B485" s="33" t="s">
        <v>73</v>
      </c>
      <c r="C485">
        <v>210</v>
      </c>
      <c r="D485" t="s">
        <v>77</v>
      </c>
      <c r="E485" t="s">
        <v>96</v>
      </c>
      <c r="F485" t="s">
        <v>75</v>
      </c>
      <c r="G485" s="112">
        <v>3598</v>
      </c>
      <c r="H485" s="32" t="s">
        <v>87</v>
      </c>
      <c r="I485" t="s">
        <v>1</v>
      </c>
      <c r="K485" s="122" t="s">
        <v>1</v>
      </c>
    </row>
    <row r="486" spans="1:11" ht="12.75">
      <c r="A486" s="115">
        <v>484</v>
      </c>
      <c r="B486" s="33" t="s">
        <v>73</v>
      </c>
      <c r="C486">
        <v>211</v>
      </c>
      <c r="D486" t="s">
        <v>25</v>
      </c>
      <c r="E486" t="s">
        <v>612</v>
      </c>
      <c r="F486" t="s">
        <v>112</v>
      </c>
      <c r="G486" s="112">
        <v>11585</v>
      </c>
      <c r="H486" s="32" t="s">
        <v>109</v>
      </c>
      <c r="I486" t="s">
        <v>1</v>
      </c>
      <c r="K486" s="122" t="s">
        <v>1</v>
      </c>
    </row>
    <row r="487" spans="1:11" ht="12.75">
      <c r="A487" s="115">
        <v>485</v>
      </c>
      <c r="B487" s="33" t="s">
        <v>73</v>
      </c>
      <c r="C487">
        <v>211</v>
      </c>
      <c r="D487" t="s">
        <v>25</v>
      </c>
      <c r="E487" t="s">
        <v>108</v>
      </c>
      <c r="F487" t="s">
        <v>78</v>
      </c>
      <c r="G487" s="112">
        <v>10403</v>
      </c>
      <c r="H487" s="32" t="s">
        <v>109</v>
      </c>
      <c r="I487" t="s">
        <v>1</v>
      </c>
      <c r="K487" s="122" t="s">
        <v>1</v>
      </c>
    </row>
    <row r="488" spans="1:11" ht="12.75">
      <c r="A488" s="115">
        <v>486</v>
      </c>
      <c r="B488" s="33" t="s">
        <v>73</v>
      </c>
      <c r="C488">
        <v>211</v>
      </c>
      <c r="D488" t="s">
        <v>25</v>
      </c>
      <c r="E488" t="s">
        <v>111</v>
      </c>
      <c r="F488" t="s">
        <v>112</v>
      </c>
      <c r="G488" s="112">
        <v>10969</v>
      </c>
      <c r="H488" s="32" t="s">
        <v>109</v>
      </c>
      <c r="I488" t="s">
        <v>1</v>
      </c>
      <c r="K488" s="122" t="s">
        <v>1</v>
      </c>
    </row>
    <row r="489" spans="1:11" ht="12.75">
      <c r="A489" s="115">
        <v>487</v>
      </c>
      <c r="B489" s="33" t="s">
        <v>73</v>
      </c>
      <c r="C489">
        <v>211</v>
      </c>
      <c r="D489" t="s">
        <v>808</v>
      </c>
      <c r="E489" t="s">
        <v>925</v>
      </c>
      <c r="F489" t="s">
        <v>72</v>
      </c>
      <c r="G489" s="112">
        <v>915</v>
      </c>
      <c r="H489" s="32" t="s">
        <v>109</v>
      </c>
      <c r="I489" t="s">
        <v>1</v>
      </c>
      <c r="K489" s="122" t="s">
        <v>1</v>
      </c>
    </row>
    <row r="490" spans="1:11" ht="12.75">
      <c r="A490" s="115">
        <v>488</v>
      </c>
      <c r="B490" s="33" t="s">
        <v>73</v>
      </c>
      <c r="C490">
        <v>211</v>
      </c>
      <c r="D490" t="s">
        <v>77</v>
      </c>
      <c r="E490" t="s">
        <v>113</v>
      </c>
      <c r="F490" t="s">
        <v>72</v>
      </c>
      <c r="G490" s="112">
        <v>7834</v>
      </c>
      <c r="H490" s="32" t="s">
        <v>109</v>
      </c>
      <c r="I490" t="s">
        <v>1</v>
      </c>
      <c r="K490" s="122" t="s">
        <v>1</v>
      </c>
    </row>
    <row r="491" spans="1:11" ht="12.75">
      <c r="A491" s="115">
        <v>489</v>
      </c>
      <c r="B491" s="33" t="s">
        <v>73</v>
      </c>
      <c r="C491">
        <v>211</v>
      </c>
      <c r="D491" t="s">
        <v>25</v>
      </c>
      <c r="E491" t="s">
        <v>607</v>
      </c>
      <c r="F491" t="s">
        <v>78</v>
      </c>
      <c r="G491" s="112">
        <v>6623</v>
      </c>
      <c r="H491" s="32" t="s">
        <v>109</v>
      </c>
      <c r="I491" t="s">
        <v>1</v>
      </c>
      <c r="K491" s="122" t="s">
        <v>1</v>
      </c>
    </row>
    <row r="492" spans="1:11" ht="12.75">
      <c r="A492" s="115">
        <v>490</v>
      </c>
      <c r="B492" s="33" t="s">
        <v>73</v>
      </c>
      <c r="C492">
        <v>211</v>
      </c>
      <c r="D492" t="s">
        <v>25</v>
      </c>
      <c r="E492" t="s">
        <v>605</v>
      </c>
      <c r="F492" t="s">
        <v>95</v>
      </c>
      <c r="G492" s="112">
        <v>12519</v>
      </c>
      <c r="H492" s="32" t="s">
        <v>109</v>
      </c>
      <c r="I492" t="s">
        <v>1</v>
      </c>
      <c r="K492" s="122" t="s">
        <v>1</v>
      </c>
    </row>
    <row r="493" spans="1:11" ht="12.75">
      <c r="A493" s="115">
        <v>491</v>
      </c>
      <c r="B493" s="33" t="s">
        <v>73</v>
      </c>
      <c r="C493">
        <v>211</v>
      </c>
      <c r="D493" t="s">
        <v>25</v>
      </c>
      <c r="E493" t="s">
        <v>606</v>
      </c>
      <c r="F493" t="s">
        <v>88</v>
      </c>
      <c r="G493" s="112">
        <v>6624</v>
      </c>
      <c r="H493" s="32" t="s">
        <v>109</v>
      </c>
      <c r="I493" t="s">
        <v>1</v>
      </c>
      <c r="K493" s="122" t="s">
        <v>1</v>
      </c>
    </row>
    <row r="494" spans="1:11" ht="12.75">
      <c r="A494" s="115">
        <v>492</v>
      </c>
      <c r="B494" s="33" t="s">
        <v>73</v>
      </c>
      <c r="C494">
        <v>211</v>
      </c>
      <c r="D494" t="s">
        <v>25</v>
      </c>
      <c r="E494" t="s">
        <v>614</v>
      </c>
      <c r="F494" t="s">
        <v>81</v>
      </c>
      <c r="G494" s="112">
        <v>11514</v>
      </c>
      <c r="H494" s="32" t="s">
        <v>109</v>
      </c>
      <c r="I494" t="s">
        <v>1</v>
      </c>
      <c r="K494" s="122" t="s">
        <v>1</v>
      </c>
    </row>
    <row r="495" spans="1:11" ht="12.75">
      <c r="A495" s="115">
        <v>493</v>
      </c>
      <c r="B495" s="33" t="s">
        <v>73</v>
      </c>
      <c r="C495">
        <v>211</v>
      </c>
      <c r="D495" t="s">
        <v>25</v>
      </c>
      <c r="E495" t="s">
        <v>613</v>
      </c>
      <c r="F495" t="s">
        <v>112</v>
      </c>
      <c r="G495" s="112">
        <v>12836</v>
      </c>
      <c r="H495" s="32" t="s">
        <v>109</v>
      </c>
      <c r="I495" t="s">
        <v>1</v>
      </c>
      <c r="K495" s="122" t="s">
        <v>1</v>
      </c>
    </row>
    <row r="496" spans="1:11" ht="12.75">
      <c r="A496" s="115">
        <v>494</v>
      </c>
      <c r="B496" s="33" t="s">
        <v>73</v>
      </c>
      <c r="C496">
        <v>211</v>
      </c>
      <c r="D496" t="s">
        <v>77</v>
      </c>
      <c r="E496" t="s">
        <v>114</v>
      </c>
      <c r="F496" t="s">
        <v>78</v>
      </c>
      <c r="G496" s="112">
        <v>8715</v>
      </c>
      <c r="H496" s="32" t="s">
        <v>109</v>
      </c>
      <c r="I496" t="s">
        <v>1</v>
      </c>
      <c r="K496" s="122" t="s">
        <v>1</v>
      </c>
    </row>
    <row r="497" spans="1:11" ht="12.75">
      <c r="A497" s="115">
        <v>495</v>
      </c>
      <c r="B497" s="33" t="s">
        <v>73</v>
      </c>
      <c r="C497">
        <v>211</v>
      </c>
      <c r="D497" t="s">
        <v>77</v>
      </c>
      <c r="E497" t="s">
        <v>115</v>
      </c>
      <c r="F497" t="s">
        <v>112</v>
      </c>
      <c r="G497" s="112">
        <v>8212</v>
      </c>
      <c r="H497" s="32" t="s">
        <v>109</v>
      </c>
      <c r="I497" t="s">
        <v>1</v>
      </c>
      <c r="K497" s="122" t="s">
        <v>1</v>
      </c>
    </row>
    <row r="498" spans="1:11" ht="12.75">
      <c r="A498" s="115">
        <v>496</v>
      </c>
      <c r="B498" s="33" t="s">
        <v>73</v>
      </c>
      <c r="C498">
        <v>211</v>
      </c>
      <c r="D498" t="s">
        <v>25</v>
      </c>
      <c r="E498" t="s">
        <v>615</v>
      </c>
      <c r="F498" t="s">
        <v>112</v>
      </c>
      <c r="G498" s="112">
        <v>11519</v>
      </c>
      <c r="H498" s="32" t="s">
        <v>109</v>
      </c>
      <c r="I498" t="s">
        <v>1</v>
      </c>
      <c r="K498" s="122" t="s">
        <v>1</v>
      </c>
    </row>
    <row r="499" spans="1:11" ht="12.75">
      <c r="A499" s="115">
        <v>497</v>
      </c>
      <c r="B499" s="33" t="s">
        <v>73</v>
      </c>
      <c r="C499">
        <v>211</v>
      </c>
      <c r="D499" t="s">
        <v>77</v>
      </c>
      <c r="E499" t="s">
        <v>600</v>
      </c>
      <c r="F499" t="s">
        <v>78</v>
      </c>
      <c r="G499" s="112">
        <v>11818</v>
      </c>
      <c r="H499" s="32" t="s">
        <v>109</v>
      </c>
      <c r="I499" t="s">
        <v>1</v>
      </c>
      <c r="K499" s="122" t="s">
        <v>1</v>
      </c>
    </row>
    <row r="500" spans="1:11" ht="12.75">
      <c r="A500" s="115">
        <v>498</v>
      </c>
      <c r="B500" s="33" t="s">
        <v>73</v>
      </c>
      <c r="C500">
        <v>211</v>
      </c>
      <c r="D500" t="s">
        <v>808</v>
      </c>
      <c r="E500" t="s">
        <v>926</v>
      </c>
      <c r="F500" t="s">
        <v>69</v>
      </c>
      <c r="G500" s="112">
        <v>1122</v>
      </c>
      <c r="H500" s="32" t="s">
        <v>109</v>
      </c>
      <c r="I500" t="s">
        <v>1</v>
      </c>
      <c r="K500" s="122" t="s">
        <v>1</v>
      </c>
    </row>
    <row r="501" spans="1:11" ht="12.75">
      <c r="A501" s="115">
        <v>499</v>
      </c>
      <c r="B501" s="33" t="s">
        <v>73</v>
      </c>
      <c r="C501">
        <v>211</v>
      </c>
      <c r="D501" t="s">
        <v>25</v>
      </c>
      <c r="E501" t="s">
        <v>609</v>
      </c>
      <c r="F501" t="s">
        <v>72</v>
      </c>
      <c r="G501" s="112">
        <v>663</v>
      </c>
      <c r="H501" s="32" t="s">
        <v>109</v>
      </c>
      <c r="I501" t="s">
        <v>1</v>
      </c>
      <c r="K501" s="122" t="s">
        <v>1</v>
      </c>
    </row>
    <row r="502" spans="1:11" ht="12.75">
      <c r="A502" s="115">
        <v>500</v>
      </c>
      <c r="B502" s="33" t="s">
        <v>73</v>
      </c>
      <c r="C502">
        <v>211</v>
      </c>
      <c r="D502" t="s">
        <v>808</v>
      </c>
      <c r="E502" t="s">
        <v>927</v>
      </c>
      <c r="F502" t="s">
        <v>69</v>
      </c>
      <c r="G502" s="112">
        <v>1153</v>
      </c>
      <c r="H502" s="32" t="s">
        <v>109</v>
      </c>
      <c r="I502" t="s">
        <v>1</v>
      </c>
      <c r="K502" s="122" t="s">
        <v>1</v>
      </c>
    </row>
    <row r="503" spans="1:11" ht="12.75">
      <c r="A503" s="115">
        <v>501</v>
      </c>
      <c r="B503" s="33" t="s">
        <v>73</v>
      </c>
      <c r="C503">
        <v>211</v>
      </c>
      <c r="D503" t="s">
        <v>77</v>
      </c>
      <c r="E503" t="s">
        <v>116</v>
      </c>
      <c r="F503" t="s">
        <v>72</v>
      </c>
      <c r="G503" s="112">
        <v>6587</v>
      </c>
      <c r="H503" s="32" t="s">
        <v>109</v>
      </c>
      <c r="I503" t="s">
        <v>1</v>
      </c>
      <c r="K503" s="122" t="s">
        <v>1</v>
      </c>
    </row>
    <row r="504" spans="1:11" ht="12.75">
      <c r="A504" s="115">
        <v>502</v>
      </c>
      <c r="B504" s="33" t="s">
        <v>73</v>
      </c>
      <c r="C504">
        <v>211</v>
      </c>
      <c r="D504" t="s">
        <v>77</v>
      </c>
      <c r="E504" t="s">
        <v>699</v>
      </c>
      <c r="F504" t="s">
        <v>112</v>
      </c>
      <c r="G504" s="112">
        <v>11715</v>
      </c>
      <c r="H504" s="32" t="s">
        <v>109</v>
      </c>
      <c r="K504" s="122" t="s">
        <v>1</v>
      </c>
    </row>
    <row r="505" spans="1:11" ht="12.75">
      <c r="A505" s="115">
        <v>503</v>
      </c>
      <c r="B505" s="33" t="s">
        <v>73</v>
      </c>
      <c r="C505">
        <v>211</v>
      </c>
      <c r="D505" t="s">
        <v>808</v>
      </c>
      <c r="E505" t="s">
        <v>928</v>
      </c>
      <c r="F505" t="s">
        <v>69</v>
      </c>
      <c r="G505" s="112">
        <v>1004</v>
      </c>
      <c r="H505" s="32" t="s">
        <v>109</v>
      </c>
      <c r="I505" t="s">
        <v>1</v>
      </c>
      <c r="J505" s="124" t="s">
        <v>1001</v>
      </c>
      <c r="K505" s="122" t="s">
        <v>1</v>
      </c>
    </row>
    <row r="506" spans="1:11" ht="12.75">
      <c r="A506" s="115">
        <v>504</v>
      </c>
      <c r="B506" s="33" t="s">
        <v>73</v>
      </c>
      <c r="C506">
        <v>211</v>
      </c>
      <c r="D506" t="s">
        <v>25</v>
      </c>
      <c r="E506" t="s">
        <v>604</v>
      </c>
      <c r="F506" t="s">
        <v>78</v>
      </c>
      <c r="G506" s="112">
        <v>11836</v>
      </c>
      <c r="H506" s="32" t="s">
        <v>109</v>
      </c>
      <c r="I506" t="s">
        <v>1</v>
      </c>
      <c r="K506" s="122" t="s">
        <v>1</v>
      </c>
    </row>
    <row r="507" spans="1:11" ht="12.75">
      <c r="A507" s="115">
        <v>505</v>
      </c>
      <c r="B507" s="33" t="s">
        <v>80</v>
      </c>
      <c r="C507">
        <v>211</v>
      </c>
      <c r="D507" t="s">
        <v>808</v>
      </c>
      <c r="E507" t="s">
        <v>929</v>
      </c>
      <c r="F507" t="s">
        <v>72</v>
      </c>
      <c r="G507" s="112">
        <v>13325</v>
      </c>
      <c r="H507" s="32" t="s">
        <v>109</v>
      </c>
      <c r="I507" t="s">
        <v>1</v>
      </c>
      <c r="K507" s="122" t="s">
        <v>1</v>
      </c>
    </row>
    <row r="508" spans="1:11" ht="12.75">
      <c r="A508" s="115">
        <v>506</v>
      </c>
      <c r="B508" s="33" t="s">
        <v>73</v>
      </c>
      <c r="C508">
        <v>211</v>
      </c>
      <c r="D508" t="s">
        <v>808</v>
      </c>
      <c r="E508" t="s">
        <v>930</v>
      </c>
      <c r="F508" t="s">
        <v>69</v>
      </c>
      <c r="G508" s="112">
        <v>2803</v>
      </c>
      <c r="H508" s="32" t="s">
        <v>109</v>
      </c>
      <c r="I508" t="s">
        <v>1</v>
      </c>
      <c r="K508" s="122" t="s">
        <v>1</v>
      </c>
    </row>
    <row r="509" spans="1:11" ht="12.75">
      <c r="A509" s="115">
        <v>507</v>
      </c>
      <c r="B509" s="33" t="s">
        <v>73</v>
      </c>
      <c r="C509">
        <v>211</v>
      </c>
      <c r="D509" t="s">
        <v>77</v>
      </c>
      <c r="E509" t="s">
        <v>424</v>
      </c>
      <c r="F509" t="s">
        <v>81</v>
      </c>
      <c r="G509" s="112">
        <v>7300</v>
      </c>
      <c r="H509" s="32" t="s">
        <v>109</v>
      </c>
      <c r="I509" t="s">
        <v>1</v>
      </c>
      <c r="K509" s="122" t="s">
        <v>1</v>
      </c>
    </row>
    <row r="510" spans="1:11" ht="12.75">
      <c r="A510" s="115">
        <v>508</v>
      </c>
      <c r="B510" s="33" t="s">
        <v>73</v>
      </c>
      <c r="C510">
        <v>211</v>
      </c>
      <c r="D510" t="s">
        <v>77</v>
      </c>
      <c r="E510" t="s">
        <v>117</v>
      </c>
      <c r="F510" t="s">
        <v>72</v>
      </c>
      <c r="G510" s="112">
        <v>8706</v>
      </c>
      <c r="H510" s="32" t="s">
        <v>109</v>
      </c>
      <c r="I510" t="s">
        <v>1</v>
      </c>
      <c r="K510" s="122" t="s">
        <v>1</v>
      </c>
    </row>
    <row r="511" spans="1:11" ht="12.75">
      <c r="A511" s="115">
        <v>509</v>
      </c>
      <c r="B511" s="33" t="s">
        <v>73</v>
      </c>
      <c r="C511">
        <v>211</v>
      </c>
      <c r="D511" t="s">
        <v>25</v>
      </c>
      <c r="E511" t="s">
        <v>118</v>
      </c>
      <c r="F511" t="s">
        <v>81</v>
      </c>
      <c r="G511" s="112">
        <v>11512</v>
      </c>
      <c r="H511" s="32" t="s">
        <v>109</v>
      </c>
      <c r="I511" t="s">
        <v>1</v>
      </c>
      <c r="K511" s="122" t="s">
        <v>1</v>
      </c>
    </row>
    <row r="512" spans="1:11" ht="12.75">
      <c r="A512" s="115">
        <v>510</v>
      </c>
      <c r="B512" s="33" t="s">
        <v>73</v>
      </c>
      <c r="C512">
        <v>211</v>
      </c>
      <c r="D512" t="s">
        <v>25</v>
      </c>
      <c r="E512" t="s">
        <v>119</v>
      </c>
      <c r="F512" t="s">
        <v>81</v>
      </c>
      <c r="G512" s="112">
        <v>11513</v>
      </c>
      <c r="H512" s="32" t="s">
        <v>109</v>
      </c>
      <c r="I512" t="s">
        <v>1</v>
      </c>
      <c r="K512" s="122" t="s">
        <v>1</v>
      </c>
    </row>
    <row r="513" spans="1:11" ht="12.75">
      <c r="A513" s="115">
        <v>511</v>
      </c>
      <c r="B513" s="33" t="s">
        <v>73</v>
      </c>
      <c r="C513">
        <v>211</v>
      </c>
      <c r="D513" t="s">
        <v>808</v>
      </c>
      <c r="E513" t="s">
        <v>931</v>
      </c>
      <c r="F513" t="s">
        <v>85</v>
      </c>
      <c r="G513" s="112">
        <v>3360</v>
      </c>
      <c r="H513" s="32" t="s">
        <v>109</v>
      </c>
      <c r="I513" t="s">
        <v>1</v>
      </c>
      <c r="K513" s="122" t="s">
        <v>1</v>
      </c>
    </row>
    <row r="514" spans="1:11" ht="12.75">
      <c r="A514" s="115">
        <v>512</v>
      </c>
      <c r="B514" s="33" t="s">
        <v>73</v>
      </c>
      <c r="C514">
        <v>211</v>
      </c>
      <c r="D514" t="s">
        <v>25</v>
      </c>
      <c r="E514" t="s">
        <v>616</v>
      </c>
      <c r="F514" t="s">
        <v>81</v>
      </c>
      <c r="G514" s="112">
        <v>12343</v>
      </c>
      <c r="H514" s="32" t="s">
        <v>109</v>
      </c>
      <c r="I514" t="s">
        <v>1</v>
      </c>
      <c r="K514" s="122" t="s">
        <v>1</v>
      </c>
    </row>
    <row r="515" spans="1:11" ht="12.75">
      <c r="A515" s="115">
        <v>513</v>
      </c>
      <c r="B515" s="33" t="s">
        <v>73</v>
      </c>
      <c r="C515">
        <v>211</v>
      </c>
      <c r="D515" t="s">
        <v>808</v>
      </c>
      <c r="E515" t="s">
        <v>932</v>
      </c>
      <c r="F515" t="s">
        <v>69</v>
      </c>
      <c r="G515" s="112">
        <v>1110</v>
      </c>
      <c r="H515" s="32" t="s">
        <v>109</v>
      </c>
      <c r="I515" t="s">
        <v>1</v>
      </c>
      <c r="K515" s="122" t="s">
        <v>1</v>
      </c>
    </row>
    <row r="516" spans="1:11" ht="12.75">
      <c r="A516" s="115">
        <v>514</v>
      </c>
      <c r="B516" s="33" t="s">
        <v>73</v>
      </c>
      <c r="C516">
        <v>211</v>
      </c>
      <c r="D516" t="s">
        <v>25</v>
      </c>
      <c r="E516" t="s">
        <v>611</v>
      </c>
      <c r="F516" t="s">
        <v>81</v>
      </c>
      <c r="G516" s="112">
        <v>10441</v>
      </c>
      <c r="H516" s="32" t="s">
        <v>109</v>
      </c>
      <c r="I516" t="s">
        <v>1</v>
      </c>
      <c r="K516" s="122" t="s">
        <v>1</v>
      </c>
    </row>
    <row r="517" spans="1:11" ht="12.75">
      <c r="A517" s="115">
        <v>515</v>
      </c>
      <c r="B517" s="33" t="s">
        <v>73</v>
      </c>
      <c r="C517">
        <v>211</v>
      </c>
      <c r="D517" t="s">
        <v>808</v>
      </c>
      <c r="E517" t="s">
        <v>933</v>
      </c>
      <c r="F517" t="s">
        <v>69</v>
      </c>
      <c r="G517" s="112">
        <v>1059</v>
      </c>
      <c r="H517" s="32" t="s">
        <v>109</v>
      </c>
      <c r="I517" t="s">
        <v>1</v>
      </c>
      <c r="K517" s="122" t="s">
        <v>1</v>
      </c>
    </row>
    <row r="518" spans="1:11" ht="12.75">
      <c r="A518" s="115">
        <v>516</v>
      </c>
      <c r="B518" s="33" t="s">
        <v>73</v>
      </c>
      <c r="C518">
        <v>211</v>
      </c>
      <c r="D518" t="s">
        <v>25</v>
      </c>
      <c r="E518" t="s">
        <v>120</v>
      </c>
      <c r="F518" t="s">
        <v>95</v>
      </c>
      <c r="G518" s="112">
        <v>11516</v>
      </c>
      <c r="H518" s="32" t="s">
        <v>109</v>
      </c>
      <c r="I518" t="s">
        <v>1</v>
      </c>
      <c r="K518" s="122" t="s">
        <v>1</v>
      </c>
    </row>
    <row r="519" spans="1:11" ht="12.75">
      <c r="A519" s="115">
        <v>517</v>
      </c>
      <c r="B519" s="33" t="s">
        <v>73</v>
      </c>
      <c r="C519">
        <v>211</v>
      </c>
      <c r="D519" t="s">
        <v>25</v>
      </c>
      <c r="E519" t="s">
        <v>121</v>
      </c>
      <c r="F519" t="s">
        <v>81</v>
      </c>
      <c r="G519" s="112">
        <v>11517</v>
      </c>
      <c r="H519" s="32" t="s">
        <v>109</v>
      </c>
      <c r="I519" t="s">
        <v>1</v>
      </c>
      <c r="K519" s="122" t="s">
        <v>1</v>
      </c>
    </row>
    <row r="520" spans="1:11" ht="12.75">
      <c r="A520" s="115">
        <v>518</v>
      </c>
      <c r="B520" s="33" t="s">
        <v>73</v>
      </c>
      <c r="C520">
        <v>211</v>
      </c>
      <c r="D520" t="s">
        <v>77</v>
      </c>
      <c r="E520" t="s">
        <v>122</v>
      </c>
      <c r="F520" t="s">
        <v>78</v>
      </c>
      <c r="G520" s="112">
        <v>10406</v>
      </c>
      <c r="H520" s="32" t="s">
        <v>109</v>
      </c>
      <c r="I520" t="s">
        <v>1</v>
      </c>
      <c r="K520" s="122" t="s">
        <v>1</v>
      </c>
    </row>
    <row r="521" spans="1:11" ht="12.75">
      <c r="A521" s="115">
        <v>519</v>
      </c>
      <c r="B521" s="33" t="s">
        <v>73</v>
      </c>
      <c r="C521">
        <v>211</v>
      </c>
      <c r="D521" t="s">
        <v>77</v>
      </c>
      <c r="E521" t="s">
        <v>123</v>
      </c>
      <c r="F521" t="s">
        <v>78</v>
      </c>
      <c r="G521" s="112">
        <v>5306</v>
      </c>
      <c r="H521" s="32" t="s">
        <v>109</v>
      </c>
      <c r="I521" t="s">
        <v>1</v>
      </c>
      <c r="K521" s="122" t="s">
        <v>1</v>
      </c>
    </row>
    <row r="522" spans="1:11" ht="12.75">
      <c r="A522" s="115">
        <v>520</v>
      </c>
      <c r="B522" s="33" t="s">
        <v>73</v>
      </c>
      <c r="C522">
        <v>211</v>
      </c>
      <c r="D522" t="s">
        <v>25</v>
      </c>
      <c r="E522" t="s">
        <v>610</v>
      </c>
      <c r="F522" t="s">
        <v>72</v>
      </c>
      <c r="G522" s="112">
        <v>8575</v>
      </c>
      <c r="H522" s="32" t="s">
        <v>109</v>
      </c>
      <c r="I522" t="s">
        <v>1</v>
      </c>
      <c r="K522" s="122" t="s">
        <v>1</v>
      </c>
    </row>
    <row r="523" spans="1:11" ht="12.75">
      <c r="A523" s="115">
        <v>521</v>
      </c>
      <c r="B523" s="33" t="s">
        <v>73</v>
      </c>
      <c r="C523">
        <v>211</v>
      </c>
      <c r="D523" t="s">
        <v>77</v>
      </c>
      <c r="E523" t="s">
        <v>124</v>
      </c>
      <c r="F523" t="s">
        <v>78</v>
      </c>
      <c r="G523" s="112">
        <v>10942</v>
      </c>
      <c r="H523" s="32" t="s">
        <v>109</v>
      </c>
      <c r="I523" t="s">
        <v>1</v>
      </c>
      <c r="K523" s="122" t="s">
        <v>1</v>
      </c>
    </row>
    <row r="524" spans="1:11" ht="12.75">
      <c r="A524" s="115">
        <v>522</v>
      </c>
      <c r="B524" s="33" t="s">
        <v>73</v>
      </c>
      <c r="C524">
        <v>211</v>
      </c>
      <c r="D524" t="s">
        <v>77</v>
      </c>
      <c r="E524" t="s">
        <v>125</v>
      </c>
      <c r="F524" t="s">
        <v>69</v>
      </c>
      <c r="G524" s="112">
        <v>4682</v>
      </c>
      <c r="H524" s="32" t="s">
        <v>109</v>
      </c>
      <c r="I524" t="s">
        <v>1</v>
      </c>
      <c r="K524" s="122" t="s">
        <v>1</v>
      </c>
    </row>
    <row r="525" spans="1:11" ht="12.75">
      <c r="A525" s="115">
        <v>523</v>
      </c>
      <c r="B525" s="33" t="s">
        <v>73</v>
      </c>
      <c r="C525">
        <v>211</v>
      </c>
      <c r="D525" t="s">
        <v>25</v>
      </c>
      <c r="E525" t="s">
        <v>126</v>
      </c>
      <c r="F525" t="s">
        <v>85</v>
      </c>
      <c r="G525" s="112">
        <v>5308</v>
      </c>
      <c r="H525" s="32" t="s">
        <v>109</v>
      </c>
      <c r="I525" t="s">
        <v>1</v>
      </c>
      <c r="K525" s="122" t="s">
        <v>1</v>
      </c>
    </row>
    <row r="526" spans="1:11" ht="12.75">
      <c r="A526" s="115">
        <v>524</v>
      </c>
      <c r="B526" s="33" t="s">
        <v>73</v>
      </c>
      <c r="C526">
        <v>211</v>
      </c>
      <c r="D526" t="s">
        <v>25</v>
      </c>
      <c r="E526" t="s">
        <v>608</v>
      </c>
      <c r="F526" t="s">
        <v>72</v>
      </c>
      <c r="G526" s="112">
        <v>909</v>
      </c>
      <c r="H526" s="32" t="s">
        <v>109</v>
      </c>
      <c r="I526" t="s">
        <v>1</v>
      </c>
      <c r="K526" s="122" t="s">
        <v>1</v>
      </c>
    </row>
    <row r="527" spans="1:11" ht="12.75">
      <c r="A527" s="115">
        <v>525</v>
      </c>
      <c r="B527" s="33" t="s">
        <v>73</v>
      </c>
      <c r="C527">
        <v>211</v>
      </c>
      <c r="D527" t="s">
        <v>808</v>
      </c>
      <c r="E527" t="s">
        <v>934</v>
      </c>
      <c r="F527" t="s">
        <v>78</v>
      </c>
      <c r="G527" s="112">
        <v>7278</v>
      </c>
      <c r="H527" s="32" t="s">
        <v>109</v>
      </c>
      <c r="I527" t="s">
        <v>1</v>
      </c>
      <c r="K527" s="122" t="s">
        <v>1</v>
      </c>
    </row>
    <row r="528" spans="1:11" ht="12.75">
      <c r="A528" s="115">
        <v>526</v>
      </c>
      <c r="B528" s="33" t="s">
        <v>73</v>
      </c>
      <c r="C528">
        <v>211</v>
      </c>
      <c r="D528" t="s">
        <v>77</v>
      </c>
      <c r="E528" t="s">
        <v>127</v>
      </c>
      <c r="F528" t="s">
        <v>78</v>
      </c>
      <c r="G528" s="112">
        <v>6582</v>
      </c>
      <c r="H528" s="32" t="s">
        <v>109</v>
      </c>
      <c r="I528" t="s">
        <v>1</v>
      </c>
      <c r="K528" s="122" t="s">
        <v>1</v>
      </c>
    </row>
    <row r="529" spans="1:11" ht="12.75">
      <c r="A529" s="115">
        <v>527</v>
      </c>
      <c r="B529" s="33" t="s">
        <v>73</v>
      </c>
      <c r="C529">
        <v>211</v>
      </c>
      <c r="D529" t="s">
        <v>25</v>
      </c>
      <c r="E529" t="s">
        <v>128</v>
      </c>
      <c r="F529" t="s">
        <v>81</v>
      </c>
      <c r="G529" s="112">
        <v>10486</v>
      </c>
      <c r="H529" s="32" t="s">
        <v>109</v>
      </c>
      <c r="I529" t="s">
        <v>1</v>
      </c>
      <c r="K529" s="122" t="s">
        <v>1</v>
      </c>
    </row>
    <row r="530" spans="1:11" ht="12.75">
      <c r="A530" s="115">
        <v>528</v>
      </c>
      <c r="B530" s="33" t="s">
        <v>73</v>
      </c>
      <c r="C530">
        <v>211</v>
      </c>
      <c r="D530" t="s">
        <v>25</v>
      </c>
      <c r="E530" t="s">
        <v>599</v>
      </c>
      <c r="F530" t="s">
        <v>88</v>
      </c>
      <c r="G530" s="112">
        <v>13267</v>
      </c>
      <c r="H530" s="32" t="s">
        <v>109</v>
      </c>
      <c r="I530" t="s">
        <v>1</v>
      </c>
      <c r="K530" s="122" t="s">
        <v>1</v>
      </c>
    </row>
    <row r="531" spans="1:11" ht="12.75">
      <c r="A531" s="115">
        <v>529</v>
      </c>
      <c r="B531" s="33" t="s">
        <v>73</v>
      </c>
      <c r="C531">
        <v>211</v>
      </c>
      <c r="D531" t="s">
        <v>25</v>
      </c>
      <c r="E531" t="s">
        <v>599</v>
      </c>
      <c r="F531" t="s">
        <v>72</v>
      </c>
      <c r="G531" s="112">
        <v>13326</v>
      </c>
      <c r="H531" s="32" t="s">
        <v>109</v>
      </c>
      <c r="I531" t="s">
        <v>1</v>
      </c>
      <c r="K531" s="122" t="s">
        <v>1</v>
      </c>
    </row>
    <row r="532" spans="1:11" ht="12.75">
      <c r="A532" s="115">
        <v>530</v>
      </c>
      <c r="B532" s="33" t="s">
        <v>73</v>
      </c>
      <c r="C532">
        <v>211</v>
      </c>
      <c r="D532" t="s">
        <v>25</v>
      </c>
      <c r="E532" t="s">
        <v>129</v>
      </c>
      <c r="F532" t="s">
        <v>78</v>
      </c>
      <c r="G532" s="112">
        <v>5305</v>
      </c>
      <c r="H532" s="32" t="s">
        <v>109</v>
      </c>
      <c r="I532" t="s">
        <v>1</v>
      </c>
      <c r="K532" s="122" t="s">
        <v>1</v>
      </c>
    </row>
    <row r="533" spans="1:11" ht="12.75">
      <c r="A533" s="115">
        <v>531</v>
      </c>
      <c r="B533" s="33" t="s">
        <v>73</v>
      </c>
      <c r="C533">
        <v>211</v>
      </c>
      <c r="D533" t="s">
        <v>77</v>
      </c>
      <c r="E533" t="s">
        <v>130</v>
      </c>
      <c r="F533" t="s">
        <v>72</v>
      </c>
      <c r="G533" s="112">
        <v>4997</v>
      </c>
      <c r="H533" s="32" t="s">
        <v>109</v>
      </c>
      <c r="I533" t="s">
        <v>1</v>
      </c>
      <c r="K533" s="122" t="s">
        <v>1</v>
      </c>
    </row>
    <row r="534" spans="1:11" ht="12.75">
      <c r="A534" s="115">
        <v>532</v>
      </c>
      <c r="B534" s="33" t="s">
        <v>80</v>
      </c>
      <c r="C534">
        <v>211</v>
      </c>
      <c r="D534" t="s">
        <v>808</v>
      </c>
      <c r="E534" t="s">
        <v>1027</v>
      </c>
      <c r="F534" t="s">
        <v>75</v>
      </c>
      <c r="G534" s="112">
        <v>13902</v>
      </c>
      <c r="H534" s="32" t="s">
        <v>109</v>
      </c>
      <c r="K534" s="122" t="s">
        <v>1</v>
      </c>
    </row>
    <row r="535" spans="1:11" ht="12.75">
      <c r="A535" s="115">
        <v>533</v>
      </c>
      <c r="B535" s="33" t="s">
        <v>73</v>
      </c>
      <c r="C535">
        <v>211</v>
      </c>
      <c r="D535" t="s">
        <v>77</v>
      </c>
      <c r="E535" t="s">
        <v>131</v>
      </c>
      <c r="F535" t="s">
        <v>78</v>
      </c>
      <c r="G535" s="112">
        <v>7230</v>
      </c>
      <c r="H535" s="32" t="s">
        <v>109</v>
      </c>
      <c r="I535" t="s">
        <v>1</v>
      </c>
      <c r="K535" s="122" t="s">
        <v>1</v>
      </c>
    </row>
    <row r="536" spans="1:11" ht="12.75">
      <c r="A536" s="115">
        <v>534</v>
      </c>
      <c r="B536" s="33" t="s">
        <v>73</v>
      </c>
      <c r="C536">
        <v>211</v>
      </c>
      <c r="D536" t="s">
        <v>808</v>
      </c>
      <c r="E536" t="s">
        <v>935</v>
      </c>
      <c r="F536" t="s">
        <v>85</v>
      </c>
      <c r="G536" s="112">
        <v>2946</v>
      </c>
      <c r="H536" s="32" t="s">
        <v>109</v>
      </c>
      <c r="I536" t="s">
        <v>1</v>
      </c>
      <c r="K536" s="122" t="s">
        <v>1</v>
      </c>
    </row>
    <row r="537" spans="1:11" ht="12.75">
      <c r="A537" s="115">
        <v>535</v>
      </c>
      <c r="B537" s="33" t="s">
        <v>73</v>
      </c>
      <c r="C537">
        <v>211</v>
      </c>
      <c r="D537" t="s">
        <v>808</v>
      </c>
      <c r="E537" t="s">
        <v>936</v>
      </c>
      <c r="F537" t="s">
        <v>78</v>
      </c>
      <c r="G537" s="112">
        <v>6515</v>
      </c>
      <c r="H537" s="32" t="s">
        <v>109</v>
      </c>
      <c r="I537" t="s">
        <v>1</v>
      </c>
      <c r="K537" s="122" t="s">
        <v>1</v>
      </c>
    </row>
    <row r="538" spans="1:11" ht="12.75">
      <c r="A538" s="115">
        <v>536</v>
      </c>
      <c r="B538" s="33" t="s">
        <v>73</v>
      </c>
      <c r="C538">
        <v>212</v>
      </c>
      <c r="D538" t="s">
        <v>25</v>
      </c>
      <c r="E538" t="s">
        <v>70</v>
      </c>
      <c r="F538" t="s">
        <v>72</v>
      </c>
      <c r="G538" s="112">
        <v>778</v>
      </c>
      <c r="H538" s="32" t="s">
        <v>71</v>
      </c>
      <c r="I538" t="s">
        <v>1</v>
      </c>
      <c r="K538" s="122" t="s">
        <v>1</v>
      </c>
    </row>
    <row r="539" spans="1:11" ht="12.75">
      <c r="A539" s="115">
        <v>537</v>
      </c>
      <c r="B539" s="33" t="s">
        <v>73</v>
      </c>
      <c r="C539">
        <v>212</v>
      </c>
      <c r="D539" t="s">
        <v>25</v>
      </c>
      <c r="E539" t="s">
        <v>781</v>
      </c>
      <c r="F539" t="s">
        <v>95</v>
      </c>
      <c r="G539" s="112">
        <v>12726</v>
      </c>
      <c r="H539" s="32" t="s">
        <v>71</v>
      </c>
      <c r="I539" t="s">
        <v>1</v>
      </c>
      <c r="K539" s="122" t="s">
        <v>1</v>
      </c>
    </row>
    <row r="540" spans="1:11" ht="12.75">
      <c r="A540" s="115">
        <v>538</v>
      </c>
      <c r="B540" s="33" t="s">
        <v>73</v>
      </c>
      <c r="C540">
        <v>212</v>
      </c>
      <c r="D540" t="s">
        <v>25</v>
      </c>
      <c r="E540" t="s">
        <v>74</v>
      </c>
      <c r="F540" t="s">
        <v>75</v>
      </c>
      <c r="G540" s="112">
        <v>12116</v>
      </c>
      <c r="H540" s="32" t="s">
        <v>71</v>
      </c>
      <c r="I540" t="s">
        <v>1</v>
      </c>
      <c r="K540" s="122" t="s">
        <v>1</v>
      </c>
    </row>
    <row r="541" spans="1:11" ht="12.75">
      <c r="A541" s="115">
        <v>539</v>
      </c>
      <c r="B541" s="33" t="s">
        <v>73</v>
      </c>
      <c r="C541">
        <v>212</v>
      </c>
      <c r="D541" t="s">
        <v>25</v>
      </c>
      <c r="E541" t="s">
        <v>76</v>
      </c>
      <c r="F541" t="s">
        <v>85</v>
      </c>
      <c r="G541" s="112">
        <v>6180</v>
      </c>
      <c r="H541" s="32" t="s">
        <v>71</v>
      </c>
      <c r="I541" t="s">
        <v>1</v>
      </c>
      <c r="K541" s="122" t="s">
        <v>1</v>
      </c>
    </row>
    <row r="542" spans="1:11" ht="12.75">
      <c r="A542" s="115">
        <v>540</v>
      </c>
      <c r="B542" s="33" t="s">
        <v>73</v>
      </c>
      <c r="C542">
        <v>212</v>
      </c>
      <c r="D542" t="s">
        <v>77</v>
      </c>
      <c r="E542" t="s">
        <v>423</v>
      </c>
      <c r="F542" t="s">
        <v>85</v>
      </c>
      <c r="G542" s="112">
        <v>5437</v>
      </c>
      <c r="H542" s="32" t="s">
        <v>71</v>
      </c>
      <c r="I542" t="s">
        <v>1</v>
      </c>
      <c r="K542" s="122" t="s">
        <v>1</v>
      </c>
    </row>
    <row r="543" spans="1:11" ht="12.75">
      <c r="A543" s="115">
        <v>541</v>
      </c>
      <c r="B543" s="33" t="s">
        <v>73</v>
      </c>
      <c r="C543">
        <v>212</v>
      </c>
      <c r="D543" t="s">
        <v>808</v>
      </c>
      <c r="E543" t="s">
        <v>937</v>
      </c>
      <c r="F543" t="s">
        <v>85</v>
      </c>
      <c r="G543" s="112">
        <v>5436</v>
      </c>
      <c r="H543" s="32" t="s">
        <v>71</v>
      </c>
      <c r="I543" t="s">
        <v>1</v>
      </c>
      <c r="K543" s="122" t="s">
        <v>1</v>
      </c>
    </row>
    <row r="544" spans="1:11" ht="12.75">
      <c r="A544" s="115">
        <v>542</v>
      </c>
      <c r="B544" s="33" t="s">
        <v>80</v>
      </c>
      <c r="C544">
        <v>212</v>
      </c>
      <c r="D544" t="s">
        <v>808</v>
      </c>
      <c r="E544" t="s">
        <v>1028</v>
      </c>
      <c r="F544" t="s">
        <v>75</v>
      </c>
      <c r="G544" s="112">
        <v>13858</v>
      </c>
      <c r="H544" s="32" t="s">
        <v>71</v>
      </c>
      <c r="K544" s="122" t="s">
        <v>1</v>
      </c>
    </row>
    <row r="545" spans="1:11" ht="12.75">
      <c r="A545" s="115">
        <v>543</v>
      </c>
      <c r="B545" s="33" t="s">
        <v>73</v>
      </c>
      <c r="C545">
        <v>212</v>
      </c>
      <c r="D545" t="s">
        <v>808</v>
      </c>
      <c r="E545" t="s">
        <v>938</v>
      </c>
      <c r="F545" t="s">
        <v>72</v>
      </c>
      <c r="G545" s="112">
        <v>12202</v>
      </c>
      <c r="H545" s="32" t="s">
        <v>71</v>
      </c>
      <c r="I545" t="s">
        <v>1</v>
      </c>
      <c r="K545" s="122" t="s">
        <v>1</v>
      </c>
    </row>
    <row r="546" spans="1:11" ht="12.75">
      <c r="A546" s="115">
        <v>544</v>
      </c>
      <c r="B546" s="33" t="s">
        <v>73</v>
      </c>
      <c r="C546">
        <v>212</v>
      </c>
      <c r="D546" t="s">
        <v>808</v>
      </c>
      <c r="E546" t="s">
        <v>939</v>
      </c>
      <c r="F546" t="s">
        <v>69</v>
      </c>
      <c r="G546" s="112">
        <v>3282</v>
      </c>
      <c r="H546" s="32" t="s">
        <v>71</v>
      </c>
      <c r="I546" t="s">
        <v>1</v>
      </c>
      <c r="K546" s="122" t="s">
        <v>1</v>
      </c>
    </row>
    <row r="547" spans="1:11" ht="12.75">
      <c r="A547" s="115">
        <v>545</v>
      </c>
      <c r="B547" s="33" t="s">
        <v>73</v>
      </c>
      <c r="C547">
        <v>212</v>
      </c>
      <c r="D547" t="s">
        <v>77</v>
      </c>
      <c r="E547" t="s">
        <v>776</v>
      </c>
      <c r="F547" t="s">
        <v>75</v>
      </c>
      <c r="G547" s="112">
        <v>12204</v>
      </c>
      <c r="H547" s="32" t="s">
        <v>71</v>
      </c>
      <c r="I547" t="s">
        <v>1</v>
      </c>
      <c r="K547" s="122" t="s">
        <v>1</v>
      </c>
    </row>
    <row r="548" spans="1:11" ht="12.75">
      <c r="A548" s="115">
        <v>546</v>
      </c>
      <c r="B548" s="33" t="s">
        <v>80</v>
      </c>
      <c r="C548">
        <v>212</v>
      </c>
      <c r="D548" t="s">
        <v>25</v>
      </c>
      <c r="E548" t="s">
        <v>79</v>
      </c>
      <c r="F548" t="s">
        <v>69</v>
      </c>
      <c r="G548" s="112">
        <v>8169</v>
      </c>
      <c r="H548" s="32" t="s">
        <v>71</v>
      </c>
      <c r="I548" t="s">
        <v>1</v>
      </c>
      <c r="K548" s="122" t="s">
        <v>1</v>
      </c>
    </row>
    <row r="549" spans="1:11" ht="12.75">
      <c r="A549" s="115">
        <v>547</v>
      </c>
      <c r="B549" s="33" t="s">
        <v>73</v>
      </c>
      <c r="C549">
        <v>212</v>
      </c>
      <c r="D549" t="s">
        <v>25</v>
      </c>
      <c r="E549" t="s">
        <v>780</v>
      </c>
      <c r="F549" t="s">
        <v>112</v>
      </c>
      <c r="G549" s="112">
        <v>12948</v>
      </c>
      <c r="H549" s="32" t="s">
        <v>71</v>
      </c>
      <c r="I549" t="s">
        <v>1</v>
      </c>
      <c r="K549" s="122" t="s">
        <v>1</v>
      </c>
    </row>
    <row r="550" spans="1:11" ht="12.75">
      <c r="A550" s="115">
        <v>548</v>
      </c>
      <c r="B550" s="33" t="s">
        <v>73</v>
      </c>
      <c r="C550">
        <v>212</v>
      </c>
      <c r="D550" t="s">
        <v>77</v>
      </c>
      <c r="E550" t="s">
        <v>82</v>
      </c>
      <c r="F550" t="s">
        <v>72</v>
      </c>
      <c r="G550" s="112">
        <v>4489</v>
      </c>
      <c r="H550" s="32" t="s">
        <v>71</v>
      </c>
      <c r="I550" t="s">
        <v>1</v>
      </c>
      <c r="K550" s="122" t="s">
        <v>1</v>
      </c>
    </row>
    <row r="551" spans="1:11" ht="12.75">
      <c r="A551" s="115">
        <v>549</v>
      </c>
      <c r="B551" s="33" t="s">
        <v>73</v>
      </c>
      <c r="C551">
        <v>212</v>
      </c>
      <c r="D551" t="s">
        <v>77</v>
      </c>
      <c r="E551" t="s">
        <v>83</v>
      </c>
      <c r="F551" t="s">
        <v>78</v>
      </c>
      <c r="G551" s="112">
        <v>189</v>
      </c>
      <c r="H551" s="32" t="s">
        <v>71</v>
      </c>
      <c r="I551" t="s">
        <v>1</v>
      </c>
      <c r="K551" s="122" t="s">
        <v>1</v>
      </c>
    </row>
    <row r="552" spans="1:11" ht="12.75">
      <c r="A552" s="115">
        <v>550</v>
      </c>
      <c r="B552" s="33" t="s">
        <v>73</v>
      </c>
      <c r="C552">
        <v>212</v>
      </c>
      <c r="D552" t="s">
        <v>77</v>
      </c>
      <c r="E552" t="s">
        <v>84</v>
      </c>
      <c r="F552" t="s">
        <v>85</v>
      </c>
      <c r="G552" s="112">
        <v>1497</v>
      </c>
      <c r="H552" s="32" t="s">
        <v>71</v>
      </c>
      <c r="I552" t="s">
        <v>1</v>
      </c>
      <c r="K552" s="122" t="s">
        <v>1</v>
      </c>
    </row>
    <row r="553" spans="1:11" ht="12.75">
      <c r="A553" s="115">
        <v>551</v>
      </c>
      <c r="B553" s="33" t="s">
        <v>73</v>
      </c>
      <c r="C553">
        <v>212</v>
      </c>
      <c r="D553" t="s">
        <v>25</v>
      </c>
      <c r="E553" t="s">
        <v>425</v>
      </c>
      <c r="F553" t="s">
        <v>85</v>
      </c>
      <c r="G553" s="112">
        <v>6181</v>
      </c>
      <c r="H553" s="32" t="s">
        <v>71</v>
      </c>
      <c r="I553" t="s">
        <v>1</v>
      </c>
      <c r="K553" s="122" t="s">
        <v>1</v>
      </c>
    </row>
    <row r="554" spans="1:11" ht="12.75">
      <c r="A554" s="115">
        <v>552</v>
      </c>
      <c r="B554" s="33" t="s">
        <v>73</v>
      </c>
      <c r="C554">
        <v>212</v>
      </c>
      <c r="D554" t="s">
        <v>25</v>
      </c>
      <c r="E554" t="s">
        <v>782</v>
      </c>
      <c r="F554" t="s">
        <v>88</v>
      </c>
      <c r="G554" s="112">
        <v>12725</v>
      </c>
      <c r="H554" s="32" t="s">
        <v>71</v>
      </c>
      <c r="I554" t="s">
        <v>1</v>
      </c>
      <c r="K554" s="122" t="s">
        <v>1</v>
      </c>
    </row>
    <row r="555" spans="1:11" ht="12.75">
      <c r="A555" s="115">
        <v>553</v>
      </c>
      <c r="B555" s="33" t="s">
        <v>73</v>
      </c>
      <c r="C555">
        <v>212</v>
      </c>
      <c r="D555" t="s">
        <v>25</v>
      </c>
      <c r="E555" t="s">
        <v>86</v>
      </c>
      <c r="F555" t="s">
        <v>81</v>
      </c>
      <c r="G555" s="112">
        <v>9178</v>
      </c>
      <c r="H555" s="32" t="s">
        <v>71</v>
      </c>
      <c r="I555" t="s">
        <v>1</v>
      </c>
      <c r="K555" s="122" t="s">
        <v>1</v>
      </c>
    </row>
    <row r="556" spans="1:11" ht="12.75">
      <c r="A556" s="115">
        <v>554</v>
      </c>
      <c r="B556" s="33" t="s">
        <v>73</v>
      </c>
      <c r="C556">
        <v>301</v>
      </c>
      <c r="D556" t="s">
        <v>77</v>
      </c>
      <c r="E556" t="s">
        <v>1015</v>
      </c>
      <c r="F556" t="s">
        <v>85</v>
      </c>
      <c r="G556" s="112">
        <v>13852</v>
      </c>
      <c r="H556" s="32" t="s">
        <v>488</v>
      </c>
      <c r="K556" s="122" t="s">
        <v>1</v>
      </c>
    </row>
    <row r="557" spans="1:11" ht="12.75">
      <c r="A557" s="115">
        <v>555</v>
      </c>
      <c r="B557" s="33" t="s">
        <v>73</v>
      </c>
      <c r="C557">
        <v>302</v>
      </c>
      <c r="D557" t="s">
        <v>25</v>
      </c>
      <c r="E557" t="s">
        <v>560</v>
      </c>
      <c r="F557" t="s">
        <v>75</v>
      </c>
      <c r="G557" s="112">
        <v>6041</v>
      </c>
      <c r="H557" s="32" t="s">
        <v>133</v>
      </c>
      <c r="I557" t="s">
        <v>1</v>
      </c>
      <c r="K557" s="122" t="s">
        <v>1</v>
      </c>
    </row>
    <row r="558" spans="1:11" ht="12.75">
      <c r="A558" s="115">
        <v>556</v>
      </c>
      <c r="B558" s="33" t="s">
        <v>73</v>
      </c>
      <c r="C558">
        <v>302</v>
      </c>
      <c r="D558" t="s">
        <v>25</v>
      </c>
      <c r="E558" t="s">
        <v>561</v>
      </c>
      <c r="F558" t="s">
        <v>75</v>
      </c>
      <c r="G558" s="112">
        <v>5713</v>
      </c>
      <c r="H558" s="32" t="s">
        <v>133</v>
      </c>
      <c r="I558" t="s">
        <v>1</v>
      </c>
      <c r="K558" s="122" t="s">
        <v>1</v>
      </c>
    </row>
    <row r="559" spans="1:11" ht="12.75">
      <c r="A559" s="115">
        <v>557</v>
      </c>
      <c r="B559" s="33" t="s">
        <v>73</v>
      </c>
      <c r="C559">
        <v>302</v>
      </c>
      <c r="D559" t="s">
        <v>25</v>
      </c>
      <c r="E559" t="s">
        <v>132</v>
      </c>
      <c r="F559" t="s">
        <v>78</v>
      </c>
      <c r="G559" s="112">
        <v>10247</v>
      </c>
      <c r="H559" s="32" t="s">
        <v>133</v>
      </c>
      <c r="I559" t="s">
        <v>1</v>
      </c>
      <c r="K559" s="122" t="s">
        <v>1</v>
      </c>
    </row>
    <row r="560" spans="1:11" ht="12.75">
      <c r="A560" s="115">
        <v>558</v>
      </c>
      <c r="B560" s="33" t="s">
        <v>73</v>
      </c>
      <c r="C560">
        <v>302</v>
      </c>
      <c r="D560" t="s">
        <v>25</v>
      </c>
      <c r="E560" t="s">
        <v>134</v>
      </c>
      <c r="F560" t="s">
        <v>85</v>
      </c>
      <c r="G560" s="112">
        <v>2409</v>
      </c>
      <c r="H560" s="32" t="s">
        <v>133</v>
      </c>
      <c r="I560" t="s">
        <v>1</v>
      </c>
      <c r="K560" s="122" t="s">
        <v>1</v>
      </c>
    </row>
    <row r="561" spans="1:11" ht="12.75">
      <c r="A561" s="115">
        <v>559</v>
      </c>
      <c r="B561" s="33" t="s">
        <v>73</v>
      </c>
      <c r="C561">
        <v>302</v>
      </c>
      <c r="D561" t="s">
        <v>25</v>
      </c>
      <c r="E561" t="s">
        <v>135</v>
      </c>
      <c r="F561" t="s">
        <v>75</v>
      </c>
      <c r="G561" s="112">
        <v>7242</v>
      </c>
      <c r="H561" s="32" t="s">
        <v>133</v>
      </c>
      <c r="I561" t="s">
        <v>1</v>
      </c>
      <c r="K561" s="122" t="s">
        <v>1</v>
      </c>
    </row>
    <row r="562" spans="1:11" ht="12.75">
      <c r="A562" s="115">
        <v>560</v>
      </c>
      <c r="B562" s="33" t="s">
        <v>73</v>
      </c>
      <c r="C562">
        <v>302</v>
      </c>
      <c r="D562" t="s">
        <v>808</v>
      </c>
      <c r="E562" t="s">
        <v>940</v>
      </c>
      <c r="F562" t="s">
        <v>85</v>
      </c>
      <c r="G562" s="112">
        <v>7544</v>
      </c>
      <c r="H562" s="32" t="s">
        <v>133</v>
      </c>
      <c r="I562" t="s">
        <v>1</v>
      </c>
      <c r="K562" s="122" t="s">
        <v>1</v>
      </c>
    </row>
    <row r="563" spans="1:11" ht="12.75">
      <c r="A563" s="115">
        <v>561</v>
      </c>
      <c r="B563" s="33" t="s">
        <v>73</v>
      </c>
      <c r="C563">
        <v>302</v>
      </c>
      <c r="D563" t="s">
        <v>25</v>
      </c>
      <c r="E563" t="s">
        <v>136</v>
      </c>
      <c r="F563" t="s">
        <v>72</v>
      </c>
      <c r="G563" s="112">
        <v>2301</v>
      </c>
      <c r="H563" s="32" t="s">
        <v>133</v>
      </c>
      <c r="I563" t="s">
        <v>1</v>
      </c>
      <c r="K563" s="122" t="s">
        <v>1</v>
      </c>
    </row>
    <row r="564" spans="1:11" ht="12.75">
      <c r="A564" s="115">
        <v>562</v>
      </c>
      <c r="B564" s="33" t="s">
        <v>73</v>
      </c>
      <c r="C564">
        <v>302</v>
      </c>
      <c r="D564" t="s">
        <v>77</v>
      </c>
      <c r="E564" t="s">
        <v>137</v>
      </c>
      <c r="F564" t="s">
        <v>69</v>
      </c>
      <c r="G564" s="112">
        <v>3390</v>
      </c>
      <c r="H564" s="32" t="s">
        <v>133</v>
      </c>
      <c r="I564" t="s">
        <v>1</v>
      </c>
      <c r="K564" s="122" t="s">
        <v>1</v>
      </c>
    </row>
    <row r="565" spans="1:11" ht="12.75">
      <c r="A565" s="115">
        <v>563</v>
      </c>
      <c r="B565" s="33" t="s">
        <v>73</v>
      </c>
      <c r="C565">
        <v>302</v>
      </c>
      <c r="D565" t="s">
        <v>25</v>
      </c>
      <c r="E565" t="s">
        <v>138</v>
      </c>
      <c r="F565" t="s">
        <v>72</v>
      </c>
      <c r="G565" s="112">
        <v>5549</v>
      </c>
      <c r="H565" s="32" t="s">
        <v>133</v>
      </c>
      <c r="I565" t="s">
        <v>1</v>
      </c>
      <c r="K565" s="122" t="s">
        <v>1</v>
      </c>
    </row>
    <row r="566" spans="1:11" ht="12.75">
      <c r="A566" s="115">
        <v>564</v>
      </c>
      <c r="B566" s="33" t="s">
        <v>73</v>
      </c>
      <c r="C566">
        <v>302</v>
      </c>
      <c r="D566" t="s">
        <v>77</v>
      </c>
      <c r="E566" t="s">
        <v>139</v>
      </c>
      <c r="F566" t="s">
        <v>72</v>
      </c>
      <c r="G566" s="112">
        <v>308</v>
      </c>
      <c r="H566" s="32" t="s">
        <v>133</v>
      </c>
      <c r="I566" t="s">
        <v>1</v>
      </c>
      <c r="K566" s="122" t="s">
        <v>1</v>
      </c>
    </row>
    <row r="567" spans="1:11" ht="12.75">
      <c r="A567" s="115">
        <v>565</v>
      </c>
      <c r="B567" s="33" t="s">
        <v>73</v>
      </c>
      <c r="C567">
        <v>302</v>
      </c>
      <c r="D567" t="s">
        <v>77</v>
      </c>
      <c r="E567" t="s">
        <v>324</v>
      </c>
      <c r="F567" t="s">
        <v>69</v>
      </c>
      <c r="G567" s="112">
        <v>3391</v>
      </c>
      <c r="H567" s="32" t="s">
        <v>133</v>
      </c>
      <c r="I567" t="s">
        <v>1</v>
      </c>
      <c r="K567" s="122" t="s">
        <v>1</v>
      </c>
    </row>
    <row r="568" spans="1:11" ht="12.75">
      <c r="A568" s="115">
        <v>566</v>
      </c>
      <c r="B568" s="33" t="s">
        <v>73</v>
      </c>
      <c r="C568">
        <v>302</v>
      </c>
      <c r="D568" t="s">
        <v>77</v>
      </c>
      <c r="E568" t="s">
        <v>562</v>
      </c>
      <c r="F568" t="s">
        <v>69</v>
      </c>
      <c r="G568" s="112">
        <v>1437</v>
      </c>
      <c r="H568" s="32" t="s">
        <v>133</v>
      </c>
      <c r="I568" t="s">
        <v>1</v>
      </c>
      <c r="K568" s="122" t="s">
        <v>1</v>
      </c>
    </row>
    <row r="569" spans="1:11" ht="12.75">
      <c r="A569" s="115">
        <v>567</v>
      </c>
      <c r="B569" s="33" t="s">
        <v>73</v>
      </c>
      <c r="C569">
        <v>302</v>
      </c>
      <c r="D569" t="s">
        <v>25</v>
      </c>
      <c r="E569" t="s">
        <v>140</v>
      </c>
      <c r="F569" t="s">
        <v>78</v>
      </c>
      <c r="G569" s="112">
        <v>8690</v>
      </c>
      <c r="H569" s="32" t="s">
        <v>133</v>
      </c>
      <c r="I569" t="s">
        <v>1</v>
      </c>
      <c r="K569" s="122" t="s">
        <v>1</v>
      </c>
    </row>
    <row r="570" spans="1:11" ht="12.75">
      <c r="A570" s="115">
        <v>568</v>
      </c>
      <c r="B570" s="33" t="s">
        <v>73</v>
      </c>
      <c r="C570">
        <v>302</v>
      </c>
      <c r="D570" t="s">
        <v>25</v>
      </c>
      <c r="E570" t="s">
        <v>141</v>
      </c>
      <c r="F570" t="s">
        <v>69</v>
      </c>
      <c r="G570" s="112">
        <v>1070</v>
      </c>
      <c r="H570" s="32" t="s">
        <v>133</v>
      </c>
      <c r="I570" t="s">
        <v>1</v>
      </c>
      <c r="K570" s="122" t="s">
        <v>1</v>
      </c>
    </row>
    <row r="571" spans="1:11" ht="12.75">
      <c r="A571" s="115">
        <v>569</v>
      </c>
      <c r="B571" s="33" t="s">
        <v>73</v>
      </c>
      <c r="C571">
        <v>302</v>
      </c>
      <c r="D571" t="s">
        <v>25</v>
      </c>
      <c r="E571" t="s">
        <v>142</v>
      </c>
      <c r="F571" t="s">
        <v>72</v>
      </c>
      <c r="G571" s="112">
        <v>4348</v>
      </c>
      <c r="H571" s="32" t="s">
        <v>133</v>
      </c>
      <c r="I571" t="s">
        <v>1</v>
      </c>
      <c r="K571" s="122" t="s">
        <v>1</v>
      </c>
    </row>
    <row r="572" spans="1:11" ht="12.75">
      <c r="A572" s="115">
        <v>570</v>
      </c>
      <c r="B572" s="33" t="s">
        <v>73</v>
      </c>
      <c r="C572">
        <v>302</v>
      </c>
      <c r="D572" t="s">
        <v>77</v>
      </c>
      <c r="E572" t="s">
        <v>325</v>
      </c>
      <c r="F572" t="s">
        <v>72</v>
      </c>
      <c r="G572" s="112">
        <v>5550</v>
      </c>
      <c r="H572" s="32" t="s">
        <v>133</v>
      </c>
      <c r="I572" t="s">
        <v>1</v>
      </c>
      <c r="K572" s="122" t="s">
        <v>1</v>
      </c>
    </row>
    <row r="573" spans="1:11" ht="12.75">
      <c r="A573" s="115">
        <v>571</v>
      </c>
      <c r="B573" s="33" t="s">
        <v>73</v>
      </c>
      <c r="C573">
        <v>302</v>
      </c>
      <c r="D573" t="s">
        <v>25</v>
      </c>
      <c r="E573" t="s">
        <v>143</v>
      </c>
      <c r="F573" t="s">
        <v>112</v>
      </c>
      <c r="G573" s="112">
        <v>7731</v>
      </c>
      <c r="H573" s="32" t="s">
        <v>133</v>
      </c>
      <c r="I573" t="s">
        <v>1</v>
      </c>
      <c r="K573" s="122" t="s">
        <v>1</v>
      </c>
    </row>
    <row r="574" spans="1:11" ht="12.75">
      <c r="A574" s="115">
        <v>572</v>
      </c>
      <c r="B574" s="33" t="s">
        <v>73</v>
      </c>
      <c r="C574">
        <v>302</v>
      </c>
      <c r="D574" t="s">
        <v>808</v>
      </c>
      <c r="E574" t="s">
        <v>941</v>
      </c>
      <c r="F574" t="s">
        <v>72</v>
      </c>
      <c r="G574" s="112">
        <v>2290</v>
      </c>
      <c r="H574" s="32" t="s">
        <v>133</v>
      </c>
      <c r="I574" t="s">
        <v>1</v>
      </c>
      <c r="K574" s="122" t="s">
        <v>1</v>
      </c>
    </row>
    <row r="575" spans="1:11" ht="12.75">
      <c r="A575" s="115">
        <v>573</v>
      </c>
      <c r="B575" s="33" t="s">
        <v>73</v>
      </c>
      <c r="C575">
        <v>302</v>
      </c>
      <c r="D575" t="s">
        <v>25</v>
      </c>
      <c r="E575" t="s">
        <v>144</v>
      </c>
      <c r="F575" t="s">
        <v>78</v>
      </c>
      <c r="G575" s="112">
        <v>6416</v>
      </c>
      <c r="H575" s="32" t="s">
        <v>133</v>
      </c>
      <c r="I575" t="s">
        <v>1</v>
      </c>
      <c r="K575" s="122" t="s">
        <v>1</v>
      </c>
    </row>
    <row r="576" spans="1:11" ht="12.75">
      <c r="A576" s="115">
        <v>574</v>
      </c>
      <c r="B576" s="33" t="s">
        <v>73</v>
      </c>
      <c r="C576">
        <v>302</v>
      </c>
      <c r="D576" t="s">
        <v>25</v>
      </c>
      <c r="E576" t="s">
        <v>145</v>
      </c>
      <c r="F576" t="s">
        <v>78</v>
      </c>
      <c r="G576" s="112">
        <v>4779</v>
      </c>
      <c r="H576" s="32" t="s">
        <v>133</v>
      </c>
      <c r="I576" t="s">
        <v>1</v>
      </c>
      <c r="K576" s="122" t="s">
        <v>1</v>
      </c>
    </row>
    <row r="577" spans="1:11" ht="12.75">
      <c r="A577" s="115">
        <v>575</v>
      </c>
      <c r="B577" s="33" t="s">
        <v>73</v>
      </c>
      <c r="C577">
        <v>302</v>
      </c>
      <c r="D577" t="s">
        <v>25</v>
      </c>
      <c r="E577" t="s">
        <v>146</v>
      </c>
      <c r="F577" t="s">
        <v>72</v>
      </c>
      <c r="G577" s="112">
        <v>142</v>
      </c>
      <c r="H577" s="32" t="s">
        <v>133</v>
      </c>
      <c r="I577" t="s">
        <v>1</v>
      </c>
      <c r="K577" s="122" t="s">
        <v>1</v>
      </c>
    </row>
    <row r="578" spans="1:11" ht="12.75">
      <c r="A578" s="115">
        <v>576</v>
      </c>
      <c r="B578" s="33" t="s">
        <v>73</v>
      </c>
      <c r="C578">
        <v>302</v>
      </c>
      <c r="D578" t="s">
        <v>25</v>
      </c>
      <c r="E578" t="s">
        <v>326</v>
      </c>
      <c r="F578" t="s">
        <v>72</v>
      </c>
      <c r="G578" s="112">
        <v>234</v>
      </c>
      <c r="H578" s="32" t="s">
        <v>133</v>
      </c>
      <c r="I578" t="s">
        <v>1</v>
      </c>
      <c r="K578" s="122" t="s">
        <v>1</v>
      </c>
    </row>
    <row r="579" spans="1:11" ht="12.75">
      <c r="A579" s="115">
        <v>577</v>
      </c>
      <c r="B579" s="33" t="s">
        <v>73</v>
      </c>
      <c r="C579">
        <v>302</v>
      </c>
      <c r="D579" t="s">
        <v>25</v>
      </c>
      <c r="E579" t="s">
        <v>147</v>
      </c>
      <c r="F579" t="s">
        <v>72</v>
      </c>
      <c r="G579" s="112">
        <v>631</v>
      </c>
      <c r="H579" s="32" t="s">
        <v>133</v>
      </c>
      <c r="I579" t="s">
        <v>1</v>
      </c>
      <c r="K579" s="122" t="s">
        <v>1</v>
      </c>
    </row>
    <row r="580" spans="1:11" ht="12.75">
      <c r="A580" s="115">
        <v>578</v>
      </c>
      <c r="B580" s="33" t="s">
        <v>73</v>
      </c>
      <c r="C580">
        <v>302</v>
      </c>
      <c r="D580" t="s">
        <v>808</v>
      </c>
      <c r="E580" t="s">
        <v>942</v>
      </c>
      <c r="F580" t="s">
        <v>85</v>
      </c>
      <c r="G580" s="112">
        <v>6026</v>
      </c>
      <c r="H580" s="32" t="s">
        <v>133</v>
      </c>
      <c r="I580" t="s">
        <v>1</v>
      </c>
      <c r="K580" s="122" t="s">
        <v>1</v>
      </c>
    </row>
    <row r="581" spans="1:11" ht="12.75">
      <c r="A581" s="115">
        <v>579</v>
      </c>
      <c r="B581" s="33" t="s">
        <v>73</v>
      </c>
      <c r="C581">
        <v>302</v>
      </c>
      <c r="D581" t="s">
        <v>77</v>
      </c>
      <c r="E581" t="s">
        <v>148</v>
      </c>
      <c r="F581" t="s">
        <v>72</v>
      </c>
      <c r="G581" s="112">
        <v>645</v>
      </c>
      <c r="H581" s="32" t="s">
        <v>133</v>
      </c>
      <c r="I581" t="s">
        <v>1</v>
      </c>
      <c r="K581" s="122" t="s">
        <v>1</v>
      </c>
    </row>
    <row r="582" spans="1:11" ht="12.75">
      <c r="A582" s="115">
        <v>580</v>
      </c>
      <c r="B582" s="33" t="s">
        <v>73</v>
      </c>
      <c r="C582">
        <v>303</v>
      </c>
      <c r="D582" t="s">
        <v>77</v>
      </c>
      <c r="E582" t="s">
        <v>790</v>
      </c>
      <c r="F582" t="s">
        <v>72</v>
      </c>
      <c r="G582" s="112">
        <v>222</v>
      </c>
      <c r="H582" s="32" t="s">
        <v>188</v>
      </c>
      <c r="I582" t="s">
        <v>1</v>
      </c>
      <c r="K582" s="122" t="s">
        <v>1</v>
      </c>
    </row>
    <row r="583" spans="1:11" ht="12.75">
      <c r="A583" s="115">
        <v>581</v>
      </c>
      <c r="B583" s="33" t="s">
        <v>73</v>
      </c>
      <c r="C583">
        <v>303</v>
      </c>
      <c r="D583" t="s">
        <v>77</v>
      </c>
      <c r="E583" t="s">
        <v>187</v>
      </c>
      <c r="F583" t="s">
        <v>72</v>
      </c>
      <c r="G583" s="112">
        <v>744</v>
      </c>
      <c r="H583" s="32" t="s">
        <v>188</v>
      </c>
      <c r="I583" t="s">
        <v>1</v>
      </c>
      <c r="K583" s="122" t="s">
        <v>1</v>
      </c>
    </row>
    <row r="584" spans="1:11" ht="12.75">
      <c r="A584" s="115">
        <v>582</v>
      </c>
      <c r="B584" s="33" t="s">
        <v>73</v>
      </c>
      <c r="C584">
        <v>303</v>
      </c>
      <c r="D584" t="s">
        <v>77</v>
      </c>
      <c r="E584" t="s">
        <v>189</v>
      </c>
      <c r="F584" t="s">
        <v>72</v>
      </c>
      <c r="G584" s="112">
        <v>12137</v>
      </c>
      <c r="H584" s="32" t="s">
        <v>188</v>
      </c>
      <c r="I584" t="s">
        <v>1</v>
      </c>
      <c r="K584" s="122" t="s">
        <v>1</v>
      </c>
    </row>
    <row r="585" spans="1:11" ht="12.75">
      <c r="A585" s="115">
        <v>583</v>
      </c>
      <c r="B585" s="33" t="s">
        <v>73</v>
      </c>
      <c r="C585">
        <v>303</v>
      </c>
      <c r="D585" t="s">
        <v>77</v>
      </c>
      <c r="E585" t="s">
        <v>190</v>
      </c>
      <c r="F585" t="s">
        <v>72</v>
      </c>
      <c r="G585" s="112">
        <v>12223</v>
      </c>
      <c r="H585" s="32" t="s">
        <v>188</v>
      </c>
      <c r="I585" t="s">
        <v>1</v>
      </c>
      <c r="K585" s="122" t="s">
        <v>1</v>
      </c>
    </row>
    <row r="586" spans="1:11" ht="12.75">
      <c r="A586" s="115">
        <v>584</v>
      </c>
      <c r="B586" s="33" t="s">
        <v>73</v>
      </c>
      <c r="C586">
        <v>303</v>
      </c>
      <c r="D586" t="s">
        <v>77</v>
      </c>
      <c r="E586" t="s">
        <v>191</v>
      </c>
      <c r="F586" t="s">
        <v>72</v>
      </c>
      <c r="G586" s="112">
        <v>6118</v>
      </c>
      <c r="H586" s="32" t="s">
        <v>188</v>
      </c>
      <c r="I586" t="s">
        <v>1</v>
      </c>
      <c r="K586" s="122" t="s">
        <v>1</v>
      </c>
    </row>
    <row r="587" spans="1:11" ht="12.75">
      <c r="A587" s="115">
        <v>585</v>
      </c>
      <c r="B587" s="33" t="s">
        <v>73</v>
      </c>
      <c r="C587">
        <v>303</v>
      </c>
      <c r="D587" t="s">
        <v>77</v>
      </c>
      <c r="E587" t="s">
        <v>192</v>
      </c>
      <c r="F587" t="s">
        <v>72</v>
      </c>
      <c r="G587" s="112">
        <v>8021</v>
      </c>
      <c r="H587" s="32" t="s">
        <v>188</v>
      </c>
      <c r="I587" t="s">
        <v>1</v>
      </c>
      <c r="K587" s="122" t="s">
        <v>1</v>
      </c>
    </row>
    <row r="588" spans="1:11" ht="12.75">
      <c r="A588" s="115">
        <v>586</v>
      </c>
      <c r="B588" s="33" t="s">
        <v>73</v>
      </c>
      <c r="C588">
        <v>303</v>
      </c>
      <c r="D588" t="s">
        <v>25</v>
      </c>
      <c r="E588" t="s">
        <v>193</v>
      </c>
      <c r="F588" t="s">
        <v>75</v>
      </c>
      <c r="G588" s="112">
        <v>8443</v>
      </c>
      <c r="H588" s="32" t="s">
        <v>188</v>
      </c>
      <c r="I588" t="s">
        <v>1</v>
      </c>
      <c r="K588" s="122" t="s">
        <v>1</v>
      </c>
    </row>
    <row r="589" spans="1:11" ht="12.75">
      <c r="A589" s="115">
        <v>587</v>
      </c>
      <c r="B589" s="33" t="s">
        <v>73</v>
      </c>
      <c r="C589">
        <v>303</v>
      </c>
      <c r="D589" t="s">
        <v>77</v>
      </c>
      <c r="E589" t="s">
        <v>194</v>
      </c>
      <c r="F589" t="s">
        <v>72</v>
      </c>
      <c r="G589" s="112">
        <v>684</v>
      </c>
      <c r="H589" s="32" t="s">
        <v>188</v>
      </c>
      <c r="I589" t="s">
        <v>1</v>
      </c>
      <c r="K589" s="122" t="s">
        <v>1</v>
      </c>
    </row>
    <row r="590" spans="1:11" ht="12.75">
      <c r="A590" s="115">
        <v>588</v>
      </c>
      <c r="B590" s="33" t="s">
        <v>73</v>
      </c>
      <c r="C590">
        <v>303</v>
      </c>
      <c r="D590" t="s">
        <v>77</v>
      </c>
      <c r="E590" t="s">
        <v>195</v>
      </c>
      <c r="F590" t="s">
        <v>72</v>
      </c>
      <c r="G590" s="112">
        <v>732</v>
      </c>
      <c r="H590" s="32" t="s">
        <v>188</v>
      </c>
      <c r="I590" t="s">
        <v>1</v>
      </c>
      <c r="K590" s="122" t="s">
        <v>1</v>
      </c>
    </row>
    <row r="591" spans="1:11" ht="12.75">
      <c r="A591" s="115">
        <v>589</v>
      </c>
      <c r="B591" s="33" t="s">
        <v>73</v>
      </c>
      <c r="C591">
        <v>303</v>
      </c>
      <c r="D591" t="s">
        <v>77</v>
      </c>
      <c r="E591" t="s">
        <v>196</v>
      </c>
      <c r="F591" t="s">
        <v>72</v>
      </c>
      <c r="G591" s="112">
        <v>1738</v>
      </c>
      <c r="H591" s="32" t="s">
        <v>188</v>
      </c>
      <c r="I591" t="s">
        <v>1</v>
      </c>
      <c r="K591" s="122" t="s">
        <v>1</v>
      </c>
    </row>
    <row r="592" spans="1:11" ht="12.75">
      <c r="A592" s="115">
        <v>590</v>
      </c>
      <c r="B592" s="33" t="s">
        <v>73</v>
      </c>
      <c r="C592">
        <v>303</v>
      </c>
      <c r="D592" t="s">
        <v>77</v>
      </c>
      <c r="E592" t="s">
        <v>197</v>
      </c>
      <c r="F592" t="s">
        <v>72</v>
      </c>
      <c r="G592" s="112">
        <v>193</v>
      </c>
      <c r="H592" s="32" t="s">
        <v>188</v>
      </c>
      <c r="I592" t="s">
        <v>1</v>
      </c>
      <c r="K592" s="122" t="s">
        <v>1</v>
      </c>
    </row>
    <row r="593" spans="1:11" ht="12.75">
      <c r="A593" s="115">
        <v>591</v>
      </c>
      <c r="B593" s="33" t="s">
        <v>73</v>
      </c>
      <c r="C593">
        <v>303</v>
      </c>
      <c r="D593" t="s">
        <v>77</v>
      </c>
      <c r="E593" t="s">
        <v>198</v>
      </c>
      <c r="F593" t="s">
        <v>72</v>
      </c>
      <c r="G593" s="112">
        <v>5638</v>
      </c>
      <c r="H593" s="32" t="s">
        <v>188</v>
      </c>
      <c r="I593" t="s">
        <v>1</v>
      </c>
      <c r="K593" s="122" t="s">
        <v>1</v>
      </c>
    </row>
    <row r="594" spans="1:11" ht="12.75">
      <c r="A594" s="115">
        <v>592</v>
      </c>
      <c r="B594" s="33" t="s">
        <v>73</v>
      </c>
      <c r="C594">
        <v>303</v>
      </c>
      <c r="D594" t="s">
        <v>77</v>
      </c>
      <c r="E594" t="s">
        <v>200</v>
      </c>
      <c r="F594" t="s">
        <v>72</v>
      </c>
      <c r="G594" s="112">
        <v>842</v>
      </c>
      <c r="H594" s="32" t="s">
        <v>188</v>
      </c>
      <c r="I594" t="s">
        <v>1</v>
      </c>
      <c r="K594" s="122" t="s">
        <v>1</v>
      </c>
    </row>
    <row r="595" spans="1:11" ht="12.75">
      <c r="A595" s="115">
        <v>593</v>
      </c>
      <c r="B595" s="33" t="s">
        <v>80</v>
      </c>
      <c r="C595">
        <v>303</v>
      </c>
      <c r="D595" t="s">
        <v>77</v>
      </c>
      <c r="E595" t="s">
        <v>565</v>
      </c>
      <c r="F595" t="s">
        <v>72</v>
      </c>
      <c r="G595" s="112">
        <v>7392</v>
      </c>
      <c r="H595" s="32" t="s">
        <v>188</v>
      </c>
      <c r="I595" t="s">
        <v>1</v>
      </c>
      <c r="K595" s="122" t="s">
        <v>1</v>
      </c>
    </row>
    <row r="596" spans="1:11" ht="12.75">
      <c r="A596" s="115">
        <v>594</v>
      </c>
      <c r="B596" s="33" t="s">
        <v>73</v>
      </c>
      <c r="C596">
        <v>304</v>
      </c>
      <c r="D596" t="s">
        <v>808</v>
      </c>
      <c r="E596" t="s">
        <v>943</v>
      </c>
      <c r="F596" t="s">
        <v>72</v>
      </c>
      <c r="G596" s="112">
        <v>837</v>
      </c>
      <c r="H596" s="32" t="s">
        <v>156</v>
      </c>
      <c r="I596" t="s">
        <v>1</v>
      </c>
      <c r="K596" s="122" t="s">
        <v>1</v>
      </c>
    </row>
    <row r="597" spans="1:11" ht="12.75">
      <c r="A597" s="115">
        <v>595</v>
      </c>
      <c r="B597" s="33" t="s">
        <v>73</v>
      </c>
      <c r="C597">
        <v>304</v>
      </c>
      <c r="D597" t="s">
        <v>25</v>
      </c>
      <c r="E597" t="s">
        <v>748</v>
      </c>
      <c r="F597" t="s">
        <v>78</v>
      </c>
      <c r="G597" s="112">
        <v>8294</v>
      </c>
      <c r="H597" s="32" t="s">
        <v>156</v>
      </c>
      <c r="I597" t="s">
        <v>1</v>
      </c>
      <c r="K597" s="122" t="s">
        <v>1</v>
      </c>
    </row>
    <row r="598" spans="1:11" ht="12.75">
      <c r="A598" s="115">
        <v>596</v>
      </c>
      <c r="B598" s="33" t="s">
        <v>73</v>
      </c>
      <c r="C598">
        <v>304</v>
      </c>
      <c r="D598" t="s">
        <v>808</v>
      </c>
      <c r="E598" t="s">
        <v>944</v>
      </c>
      <c r="F598" t="s">
        <v>69</v>
      </c>
      <c r="G598" s="112">
        <v>1136</v>
      </c>
      <c r="H598" s="32" t="s">
        <v>156</v>
      </c>
      <c r="I598" t="s">
        <v>1</v>
      </c>
      <c r="K598" s="122" t="s">
        <v>1</v>
      </c>
    </row>
    <row r="599" spans="1:11" ht="12.75">
      <c r="A599" s="115">
        <v>597</v>
      </c>
      <c r="B599" s="33" t="s">
        <v>80</v>
      </c>
      <c r="C599">
        <v>304</v>
      </c>
      <c r="D599" t="s">
        <v>25</v>
      </c>
      <c r="E599" t="s">
        <v>230</v>
      </c>
      <c r="F599" t="s">
        <v>81</v>
      </c>
      <c r="G599" s="112">
        <v>12189</v>
      </c>
      <c r="H599" s="32" t="s">
        <v>156</v>
      </c>
      <c r="I599" t="s">
        <v>1</v>
      </c>
      <c r="K599" s="122" t="s">
        <v>1</v>
      </c>
    </row>
    <row r="600" spans="1:11" ht="12.75">
      <c r="A600" s="115">
        <v>598</v>
      </c>
      <c r="B600" s="33" t="s">
        <v>73</v>
      </c>
      <c r="C600">
        <v>304</v>
      </c>
      <c r="D600" t="s">
        <v>25</v>
      </c>
      <c r="E600" t="s">
        <v>749</v>
      </c>
      <c r="F600" t="s">
        <v>78</v>
      </c>
      <c r="G600" s="112">
        <v>11843</v>
      </c>
      <c r="H600" s="32" t="s">
        <v>156</v>
      </c>
      <c r="I600" t="s">
        <v>1</v>
      </c>
      <c r="K600" s="122" t="s">
        <v>1</v>
      </c>
    </row>
    <row r="601" spans="1:11" ht="12.75">
      <c r="A601" s="115">
        <v>599</v>
      </c>
      <c r="B601" s="33" t="s">
        <v>73</v>
      </c>
      <c r="C601">
        <v>304</v>
      </c>
      <c r="D601" t="s">
        <v>25</v>
      </c>
      <c r="E601" t="s">
        <v>157</v>
      </c>
      <c r="F601" t="s">
        <v>78</v>
      </c>
      <c r="G601" s="112">
        <v>8216</v>
      </c>
      <c r="H601" s="32" t="s">
        <v>156</v>
      </c>
      <c r="I601" t="s">
        <v>1</v>
      </c>
      <c r="K601" s="122" t="s">
        <v>1</v>
      </c>
    </row>
    <row r="602" spans="1:11" ht="12.75">
      <c r="A602" s="115">
        <v>600</v>
      </c>
      <c r="B602" s="33" t="s">
        <v>73</v>
      </c>
      <c r="C602">
        <v>304</v>
      </c>
      <c r="D602" t="s">
        <v>25</v>
      </c>
      <c r="E602" t="s">
        <v>158</v>
      </c>
      <c r="F602" t="s">
        <v>72</v>
      </c>
      <c r="G602" s="112">
        <v>1725</v>
      </c>
      <c r="H602" s="32" t="s">
        <v>156</v>
      </c>
      <c r="I602" t="s">
        <v>1</v>
      </c>
      <c r="K602" s="122" t="s">
        <v>1</v>
      </c>
    </row>
    <row r="603" spans="1:11" ht="12.75">
      <c r="A603" s="115">
        <v>601</v>
      </c>
      <c r="B603" s="33" t="s">
        <v>73</v>
      </c>
      <c r="C603">
        <v>304</v>
      </c>
      <c r="D603" t="s">
        <v>25</v>
      </c>
      <c r="E603" t="s">
        <v>750</v>
      </c>
      <c r="F603" t="s">
        <v>81</v>
      </c>
      <c r="G603" s="112">
        <v>9036</v>
      </c>
      <c r="H603" s="32" t="s">
        <v>156</v>
      </c>
      <c r="I603" t="s">
        <v>1</v>
      </c>
      <c r="K603" s="122" t="s">
        <v>1</v>
      </c>
    </row>
    <row r="604" spans="1:11" ht="12.75">
      <c r="A604" s="115">
        <v>602</v>
      </c>
      <c r="B604" s="33" t="s">
        <v>73</v>
      </c>
      <c r="C604">
        <v>304</v>
      </c>
      <c r="D604" t="s">
        <v>77</v>
      </c>
      <c r="E604" t="s">
        <v>438</v>
      </c>
      <c r="F604" t="s">
        <v>72</v>
      </c>
      <c r="G604" s="112">
        <v>902</v>
      </c>
      <c r="H604" s="32" t="s">
        <v>156</v>
      </c>
      <c r="I604" t="s">
        <v>1</v>
      </c>
      <c r="K604" s="122" t="s">
        <v>1</v>
      </c>
    </row>
    <row r="605" spans="1:11" ht="12.75">
      <c r="A605" s="115">
        <v>603</v>
      </c>
      <c r="B605" s="33" t="s">
        <v>73</v>
      </c>
      <c r="C605">
        <v>304</v>
      </c>
      <c r="D605" t="s">
        <v>25</v>
      </c>
      <c r="E605" t="s">
        <v>747</v>
      </c>
      <c r="F605" t="s">
        <v>72</v>
      </c>
      <c r="G605" s="112">
        <v>2434</v>
      </c>
      <c r="H605" s="32" t="s">
        <v>156</v>
      </c>
      <c r="I605" t="s">
        <v>1</v>
      </c>
      <c r="J605" s="124" t="s">
        <v>1004</v>
      </c>
      <c r="K605" s="122" t="s">
        <v>1</v>
      </c>
    </row>
    <row r="606" spans="1:11" ht="12.75">
      <c r="A606" s="115">
        <v>604</v>
      </c>
      <c r="B606" s="33" t="s">
        <v>73</v>
      </c>
      <c r="C606">
        <v>304</v>
      </c>
      <c r="D606" t="s">
        <v>808</v>
      </c>
      <c r="E606" t="s">
        <v>945</v>
      </c>
      <c r="F606" t="s">
        <v>85</v>
      </c>
      <c r="G606" s="112">
        <v>4434</v>
      </c>
      <c r="H606" s="32" t="s">
        <v>156</v>
      </c>
      <c r="I606" t="s">
        <v>1</v>
      </c>
      <c r="J606" s="124" t="s">
        <v>1001</v>
      </c>
      <c r="K606" s="122" t="s">
        <v>1</v>
      </c>
    </row>
    <row r="607" spans="1:11" ht="12.75">
      <c r="A607" s="115">
        <v>605</v>
      </c>
      <c r="B607" s="33" t="s">
        <v>73</v>
      </c>
      <c r="C607">
        <v>304</v>
      </c>
      <c r="D607" t="s">
        <v>808</v>
      </c>
      <c r="E607" t="s">
        <v>946</v>
      </c>
      <c r="F607" t="s">
        <v>72</v>
      </c>
      <c r="G607" s="112">
        <v>1723</v>
      </c>
      <c r="H607" s="32" t="s">
        <v>156</v>
      </c>
      <c r="I607" t="s">
        <v>1</v>
      </c>
      <c r="K607" s="122" t="s">
        <v>1</v>
      </c>
    </row>
    <row r="608" spans="1:11" ht="12.75">
      <c r="A608" s="115">
        <v>606</v>
      </c>
      <c r="B608" s="33" t="s">
        <v>73</v>
      </c>
      <c r="C608">
        <v>304</v>
      </c>
      <c r="D608" t="s">
        <v>77</v>
      </c>
      <c r="E608" t="s">
        <v>159</v>
      </c>
      <c r="F608" t="s">
        <v>72</v>
      </c>
      <c r="G608" s="112">
        <v>850</v>
      </c>
      <c r="H608" s="32" t="s">
        <v>156</v>
      </c>
      <c r="I608" t="s">
        <v>1</v>
      </c>
      <c r="K608" s="122" t="s">
        <v>1</v>
      </c>
    </row>
    <row r="609" spans="1:11" ht="12.75">
      <c r="A609" s="115">
        <v>607</v>
      </c>
      <c r="B609" s="33" t="s">
        <v>73</v>
      </c>
      <c r="C609">
        <v>304</v>
      </c>
      <c r="D609" t="s">
        <v>25</v>
      </c>
      <c r="E609" t="s">
        <v>751</v>
      </c>
      <c r="F609" t="s">
        <v>112</v>
      </c>
      <c r="G609" s="112">
        <v>12232</v>
      </c>
      <c r="H609" s="32" t="s">
        <v>156</v>
      </c>
      <c r="I609" t="s">
        <v>1</v>
      </c>
      <c r="K609" s="122" t="s">
        <v>1</v>
      </c>
    </row>
    <row r="610" spans="1:11" ht="12.75">
      <c r="A610" s="115">
        <v>608</v>
      </c>
      <c r="B610" s="33" t="s">
        <v>73</v>
      </c>
      <c r="C610">
        <v>304</v>
      </c>
      <c r="D610" t="s">
        <v>808</v>
      </c>
      <c r="E610" t="s">
        <v>947</v>
      </c>
      <c r="F610" t="s">
        <v>72</v>
      </c>
      <c r="G610" s="112">
        <v>10320</v>
      </c>
      <c r="H610" s="32" t="s">
        <v>156</v>
      </c>
      <c r="I610" t="s">
        <v>1</v>
      </c>
      <c r="K610" s="122" t="s">
        <v>1</v>
      </c>
    </row>
    <row r="611" spans="1:11" ht="12.75">
      <c r="A611" s="115">
        <v>609</v>
      </c>
      <c r="B611" s="33" t="s">
        <v>73</v>
      </c>
      <c r="C611">
        <v>304</v>
      </c>
      <c r="D611" t="s">
        <v>25</v>
      </c>
      <c r="E611" t="s">
        <v>160</v>
      </c>
      <c r="F611" t="s">
        <v>72</v>
      </c>
      <c r="G611" s="112">
        <v>5008</v>
      </c>
      <c r="H611" s="32" t="s">
        <v>156</v>
      </c>
      <c r="I611" t="s">
        <v>1</v>
      </c>
      <c r="K611" s="122" t="s">
        <v>1</v>
      </c>
    </row>
    <row r="612" spans="1:11" ht="12.75">
      <c r="A612" s="115">
        <v>610</v>
      </c>
      <c r="B612" s="33" t="s">
        <v>73</v>
      </c>
      <c r="C612">
        <v>304</v>
      </c>
      <c r="D612" t="s">
        <v>25</v>
      </c>
      <c r="E612" t="s">
        <v>161</v>
      </c>
      <c r="F612" t="s">
        <v>69</v>
      </c>
      <c r="G612" s="112">
        <v>8328</v>
      </c>
      <c r="H612" s="32" t="s">
        <v>156</v>
      </c>
      <c r="I612" t="s">
        <v>1</v>
      </c>
      <c r="K612" s="122" t="s">
        <v>1</v>
      </c>
    </row>
    <row r="613" spans="1:11" ht="12.75">
      <c r="A613" s="115">
        <v>611</v>
      </c>
      <c r="B613" s="33" t="s">
        <v>73</v>
      </c>
      <c r="C613">
        <v>304</v>
      </c>
      <c r="D613" t="s">
        <v>25</v>
      </c>
      <c r="E613" t="s">
        <v>161</v>
      </c>
      <c r="F613" t="s">
        <v>72</v>
      </c>
      <c r="G613" s="112">
        <v>947</v>
      </c>
      <c r="H613" s="32" t="s">
        <v>156</v>
      </c>
      <c r="I613" t="s">
        <v>1</v>
      </c>
      <c r="K613" s="122" t="s">
        <v>1</v>
      </c>
    </row>
    <row r="614" spans="1:11" ht="12.75">
      <c r="A614" s="115">
        <v>612</v>
      </c>
      <c r="B614" s="33" t="s">
        <v>73</v>
      </c>
      <c r="C614">
        <v>304</v>
      </c>
      <c r="D614" t="s">
        <v>25</v>
      </c>
      <c r="E614" t="s">
        <v>162</v>
      </c>
      <c r="F614" t="s">
        <v>72</v>
      </c>
      <c r="G614" s="112">
        <v>431</v>
      </c>
      <c r="H614" s="32" t="s">
        <v>156</v>
      </c>
      <c r="I614" t="s">
        <v>1</v>
      </c>
      <c r="K614" s="122" t="s">
        <v>1</v>
      </c>
    </row>
    <row r="615" spans="1:11" ht="12.75">
      <c r="A615" s="115">
        <v>613</v>
      </c>
      <c r="B615" s="33" t="s">
        <v>73</v>
      </c>
      <c r="C615">
        <v>304</v>
      </c>
      <c r="D615" t="s">
        <v>25</v>
      </c>
      <c r="E615" t="s">
        <v>752</v>
      </c>
      <c r="F615" t="s">
        <v>78</v>
      </c>
      <c r="G615" s="112">
        <v>8067</v>
      </c>
      <c r="H615" s="32" t="s">
        <v>156</v>
      </c>
      <c r="I615" t="s">
        <v>1</v>
      </c>
      <c r="J615" s="124" t="s">
        <v>1005</v>
      </c>
      <c r="K615" s="122" t="s">
        <v>1</v>
      </c>
    </row>
    <row r="616" spans="1:11" ht="12.75">
      <c r="A616" s="115">
        <v>614</v>
      </c>
      <c r="B616" s="33" t="s">
        <v>73</v>
      </c>
      <c r="C616">
        <v>304</v>
      </c>
      <c r="D616" t="s">
        <v>25</v>
      </c>
      <c r="E616" t="s">
        <v>163</v>
      </c>
      <c r="F616" t="s">
        <v>72</v>
      </c>
      <c r="G616" s="112">
        <v>5897</v>
      </c>
      <c r="H616" s="32" t="s">
        <v>156</v>
      </c>
      <c r="I616" t="s">
        <v>1</v>
      </c>
      <c r="J616" s="124" t="s">
        <v>1004</v>
      </c>
      <c r="K616" s="122" t="s">
        <v>1</v>
      </c>
    </row>
    <row r="617" spans="1:11" ht="12.75">
      <c r="A617" s="115">
        <v>615</v>
      </c>
      <c r="B617" s="33" t="s">
        <v>73</v>
      </c>
      <c r="C617">
        <v>304</v>
      </c>
      <c r="D617" t="s">
        <v>25</v>
      </c>
      <c r="E617" t="s">
        <v>164</v>
      </c>
      <c r="F617" t="s">
        <v>72</v>
      </c>
      <c r="G617" s="112">
        <v>220</v>
      </c>
      <c r="H617" s="32" t="s">
        <v>156</v>
      </c>
      <c r="I617" t="s">
        <v>1</v>
      </c>
      <c r="K617" s="122" t="s">
        <v>1</v>
      </c>
    </row>
    <row r="618" spans="1:11" ht="12.75">
      <c r="A618" s="115">
        <v>616</v>
      </c>
      <c r="B618" s="33" t="s">
        <v>73</v>
      </c>
      <c r="C618">
        <v>304</v>
      </c>
      <c r="D618" t="s">
        <v>25</v>
      </c>
      <c r="E618" t="s">
        <v>165</v>
      </c>
      <c r="F618" t="s">
        <v>72</v>
      </c>
      <c r="G618" s="112">
        <v>1718</v>
      </c>
      <c r="H618" s="32" t="s">
        <v>156</v>
      </c>
      <c r="I618" t="s">
        <v>1</v>
      </c>
      <c r="K618" s="122" t="s">
        <v>1</v>
      </c>
    </row>
    <row r="619" spans="1:11" ht="12.75">
      <c r="A619" s="115">
        <v>617</v>
      </c>
      <c r="B619" s="33" t="s">
        <v>73</v>
      </c>
      <c r="C619">
        <v>304</v>
      </c>
      <c r="D619" t="s">
        <v>25</v>
      </c>
      <c r="E619" t="s">
        <v>166</v>
      </c>
      <c r="F619" t="s">
        <v>69</v>
      </c>
      <c r="G619" s="112">
        <v>11790</v>
      </c>
      <c r="H619" s="32" t="s">
        <v>156</v>
      </c>
      <c r="I619" t="s">
        <v>1</v>
      </c>
      <c r="K619" s="122" t="s">
        <v>1</v>
      </c>
    </row>
    <row r="620" spans="1:11" ht="12.75">
      <c r="A620" s="115">
        <v>618</v>
      </c>
      <c r="B620" s="33" t="s">
        <v>73</v>
      </c>
      <c r="C620">
        <v>304</v>
      </c>
      <c r="D620" t="s">
        <v>77</v>
      </c>
      <c r="E620" t="s">
        <v>167</v>
      </c>
      <c r="F620" t="s">
        <v>75</v>
      </c>
      <c r="G620" s="112">
        <v>1643</v>
      </c>
      <c r="H620" s="32" t="s">
        <v>156</v>
      </c>
      <c r="I620" t="s">
        <v>1</v>
      </c>
      <c r="K620" s="122" t="s">
        <v>1</v>
      </c>
    </row>
    <row r="621" spans="1:11" ht="12.75">
      <c r="A621" s="115">
        <v>619</v>
      </c>
      <c r="B621" s="33" t="s">
        <v>73</v>
      </c>
      <c r="C621">
        <v>304</v>
      </c>
      <c r="D621" t="s">
        <v>77</v>
      </c>
      <c r="E621" t="s">
        <v>168</v>
      </c>
      <c r="F621" t="s">
        <v>72</v>
      </c>
      <c r="G621" s="112">
        <v>689</v>
      </c>
      <c r="H621" s="32" t="s">
        <v>156</v>
      </c>
      <c r="I621" t="s">
        <v>1</v>
      </c>
      <c r="K621" s="122" t="s">
        <v>1</v>
      </c>
    </row>
    <row r="622" spans="1:11" ht="12.75">
      <c r="A622" s="115">
        <v>620</v>
      </c>
      <c r="B622" s="33" t="s">
        <v>73</v>
      </c>
      <c r="C622">
        <v>304</v>
      </c>
      <c r="D622" t="s">
        <v>25</v>
      </c>
      <c r="E622" t="s">
        <v>169</v>
      </c>
      <c r="F622" t="s">
        <v>78</v>
      </c>
      <c r="G622" s="112">
        <v>10229</v>
      </c>
      <c r="H622" s="32" t="s">
        <v>156</v>
      </c>
      <c r="I622" t="s">
        <v>1</v>
      </c>
      <c r="J622" s="124" t="s">
        <v>1006</v>
      </c>
      <c r="K622" s="122" t="s">
        <v>1</v>
      </c>
    </row>
    <row r="623" spans="1:11" ht="12.75">
      <c r="A623" s="115">
        <v>621</v>
      </c>
      <c r="B623" s="33" t="s">
        <v>73</v>
      </c>
      <c r="C623">
        <v>304</v>
      </c>
      <c r="D623" t="s">
        <v>25</v>
      </c>
      <c r="E623" t="s">
        <v>170</v>
      </c>
      <c r="F623" t="s">
        <v>69</v>
      </c>
      <c r="G623" s="112">
        <v>8429</v>
      </c>
      <c r="H623" s="32" t="s">
        <v>156</v>
      </c>
      <c r="I623" t="s">
        <v>1</v>
      </c>
      <c r="K623" s="122" t="s">
        <v>1</v>
      </c>
    </row>
    <row r="624" spans="1:11" ht="12.75">
      <c r="A624" s="115">
        <v>622</v>
      </c>
      <c r="B624" s="33" t="s">
        <v>73</v>
      </c>
      <c r="C624">
        <v>304</v>
      </c>
      <c r="D624" t="s">
        <v>25</v>
      </c>
      <c r="E624" t="s">
        <v>753</v>
      </c>
      <c r="F624" t="s">
        <v>78</v>
      </c>
      <c r="G624" s="112">
        <v>8430</v>
      </c>
      <c r="H624" s="32" t="s">
        <v>156</v>
      </c>
      <c r="I624" t="s">
        <v>1</v>
      </c>
      <c r="K624" s="122" t="s">
        <v>1</v>
      </c>
    </row>
    <row r="625" spans="1:11" ht="12.75">
      <c r="A625" s="115">
        <v>623</v>
      </c>
      <c r="B625" s="33" t="s">
        <v>73</v>
      </c>
      <c r="C625">
        <v>304</v>
      </c>
      <c r="D625" t="s">
        <v>25</v>
      </c>
      <c r="E625" t="s">
        <v>171</v>
      </c>
      <c r="F625" t="s">
        <v>72</v>
      </c>
      <c r="G625" s="112">
        <v>8332</v>
      </c>
      <c r="H625" s="32" t="s">
        <v>156</v>
      </c>
      <c r="I625" t="s">
        <v>1</v>
      </c>
      <c r="K625" s="122" t="s">
        <v>1</v>
      </c>
    </row>
    <row r="626" spans="1:11" ht="12.75">
      <c r="A626" s="115">
        <v>624</v>
      </c>
      <c r="B626" s="33" t="s">
        <v>73</v>
      </c>
      <c r="C626">
        <v>304</v>
      </c>
      <c r="D626" t="s">
        <v>25</v>
      </c>
      <c r="E626" t="s">
        <v>172</v>
      </c>
      <c r="F626" t="s">
        <v>72</v>
      </c>
      <c r="G626" s="112">
        <v>6200</v>
      </c>
      <c r="H626" s="32" t="s">
        <v>156</v>
      </c>
      <c r="I626" t="s">
        <v>1</v>
      </c>
      <c r="K626" s="122" t="s">
        <v>1</v>
      </c>
    </row>
    <row r="627" spans="1:11" ht="12.75">
      <c r="A627" s="115">
        <v>625</v>
      </c>
      <c r="B627" s="33" t="s">
        <v>73</v>
      </c>
      <c r="C627">
        <v>304</v>
      </c>
      <c r="D627" t="s">
        <v>25</v>
      </c>
      <c r="E627" t="s">
        <v>1029</v>
      </c>
      <c r="F627" t="s">
        <v>72</v>
      </c>
      <c r="G627" s="112">
        <v>11784</v>
      </c>
      <c r="H627" s="32" t="s">
        <v>156</v>
      </c>
      <c r="K627" s="122" t="s">
        <v>1</v>
      </c>
    </row>
    <row r="628" spans="1:11" ht="12.75">
      <c r="A628" s="115">
        <v>626</v>
      </c>
      <c r="B628" s="33" t="s">
        <v>73</v>
      </c>
      <c r="C628">
        <v>304</v>
      </c>
      <c r="D628" t="s">
        <v>25</v>
      </c>
      <c r="E628" t="s">
        <v>173</v>
      </c>
      <c r="F628" t="s">
        <v>72</v>
      </c>
      <c r="G628" s="112">
        <v>4650</v>
      </c>
      <c r="H628" s="32" t="s">
        <v>156</v>
      </c>
      <c r="I628" t="s">
        <v>1</v>
      </c>
      <c r="K628" s="122" t="s">
        <v>1</v>
      </c>
    </row>
    <row r="629" spans="1:11" ht="12.75">
      <c r="A629" s="115">
        <v>627</v>
      </c>
      <c r="B629" s="33" t="s">
        <v>73</v>
      </c>
      <c r="C629">
        <v>304</v>
      </c>
      <c r="D629" t="s">
        <v>25</v>
      </c>
      <c r="E629" t="s">
        <v>446</v>
      </c>
      <c r="F629" t="s">
        <v>72</v>
      </c>
      <c r="G629" s="112">
        <v>458</v>
      </c>
      <c r="H629" s="32" t="s">
        <v>156</v>
      </c>
      <c r="I629" t="s">
        <v>1</v>
      </c>
      <c r="K629" s="122" t="s">
        <v>1</v>
      </c>
    </row>
    <row r="630" spans="1:11" ht="12.75">
      <c r="A630" s="115">
        <v>628</v>
      </c>
      <c r="B630" s="33" t="s">
        <v>73</v>
      </c>
      <c r="C630">
        <v>304</v>
      </c>
      <c r="D630" t="s">
        <v>77</v>
      </c>
      <c r="E630" t="s">
        <v>691</v>
      </c>
      <c r="F630" t="s">
        <v>78</v>
      </c>
      <c r="G630" s="112">
        <v>10195</v>
      </c>
      <c r="H630" s="32" t="s">
        <v>156</v>
      </c>
      <c r="K630" s="122" t="s">
        <v>1</v>
      </c>
    </row>
    <row r="631" spans="1:11" ht="12.75">
      <c r="A631" s="115">
        <v>629</v>
      </c>
      <c r="B631" s="33" t="s">
        <v>73</v>
      </c>
      <c r="C631">
        <v>304</v>
      </c>
      <c r="D631" t="s">
        <v>25</v>
      </c>
      <c r="E631" t="s">
        <v>174</v>
      </c>
      <c r="F631" t="s">
        <v>81</v>
      </c>
      <c r="G631" s="112">
        <v>9145</v>
      </c>
      <c r="H631" s="32" t="s">
        <v>156</v>
      </c>
      <c r="I631" t="s">
        <v>1</v>
      </c>
      <c r="K631" s="122" t="s">
        <v>1</v>
      </c>
    </row>
    <row r="632" spans="1:11" ht="12.75">
      <c r="A632" s="115">
        <v>630</v>
      </c>
      <c r="B632" s="33" t="s">
        <v>73</v>
      </c>
      <c r="C632">
        <v>304</v>
      </c>
      <c r="D632" t="s">
        <v>77</v>
      </c>
      <c r="E632" t="s">
        <v>175</v>
      </c>
      <c r="F632" t="s">
        <v>72</v>
      </c>
      <c r="G632" s="112">
        <v>654</v>
      </c>
      <c r="H632" s="32" t="s">
        <v>156</v>
      </c>
      <c r="I632" t="s">
        <v>1</v>
      </c>
      <c r="K632" s="122" t="s">
        <v>1</v>
      </c>
    </row>
    <row r="633" spans="1:11" ht="12.75">
      <c r="A633" s="115">
        <v>631</v>
      </c>
      <c r="B633" s="33" t="s">
        <v>73</v>
      </c>
      <c r="C633">
        <v>304</v>
      </c>
      <c r="D633" t="s">
        <v>25</v>
      </c>
      <c r="E633" t="s">
        <v>176</v>
      </c>
      <c r="F633" t="s">
        <v>81</v>
      </c>
      <c r="G633" s="112">
        <v>11880</v>
      </c>
      <c r="H633" s="32" t="s">
        <v>156</v>
      </c>
      <c r="I633" t="s">
        <v>1</v>
      </c>
      <c r="K633" s="122" t="s">
        <v>1</v>
      </c>
    </row>
    <row r="634" spans="1:11" ht="12.75">
      <c r="A634" s="115">
        <v>632</v>
      </c>
      <c r="B634" s="33" t="s">
        <v>73</v>
      </c>
      <c r="C634">
        <v>304</v>
      </c>
      <c r="D634" t="s">
        <v>77</v>
      </c>
      <c r="E634" t="s">
        <v>177</v>
      </c>
      <c r="F634" t="s">
        <v>78</v>
      </c>
      <c r="G634" s="112">
        <v>6362</v>
      </c>
      <c r="H634" s="32" t="s">
        <v>156</v>
      </c>
      <c r="I634" t="s">
        <v>1</v>
      </c>
      <c r="K634" s="122" t="s">
        <v>1</v>
      </c>
    </row>
    <row r="635" spans="1:11" ht="12.75">
      <c r="A635" s="115">
        <v>633</v>
      </c>
      <c r="B635" s="33" t="s">
        <v>73</v>
      </c>
      <c r="C635">
        <v>304</v>
      </c>
      <c r="D635" t="s">
        <v>25</v>
      </c>
      <c r="E635" t="s">
        <v>759</v>
      </c>
      <c r="F635" t="s">
        <v>69</v>
      </c>
      <c r="G635" s="112">
        <v>6144</v>
      </c>
      <c r="H635" s="32" t="s">
        <v>156</v>
      </c>
      <c r="I635" t="s">
        <v>1</v>
      </c>
      <c r="K635" s="122" t="s">
        <v>1</v>
      </c>
    </row>
    <row r="636" spans="1:11" ht="12.75">
      <c r="A636" s="115">
        <v>634</v>
      </c>
      <c r="B636" s="33" t="s">
        <v>73</v>
      </c>
      <c r="C636">
        <v>304</v>
      </c>
      <c r="D636" t="s">
        <v>25</v>
      </c>
      <c r="E636" t="s">
        <v>178</v>
      </c>
      <c r="F636" t="s">
        <v>72</v>
      </c>
      <c r="G636" s="112">
        <v>3983</v>
      </c>
      <c r="H636" s="32" t="s">
        <v>156</v>
      </c>
      <c r="I636" t="s">
        <v>1</v>
      </c>
      <c r="K636" s="122" t="s">
        <v>1</v>
      </c>
    </row>
    <row r="637" spans="1:11" ht="12.75">
      <c r="A637" s="115">
        <v>635</v>
      </c>
      <c r="B637" s="33" t="s">
        <v>73</v>
      </c>
      <c r="C637">
        <v>304</v>
      </c>
      <c r="D637" t="s">
        <v>25</v>
      </c>
      <c r="E637" t="s">
        <v>179</v>
      </c>
      <c r="F637" t="s">
        <v>85</v>
      </c>
      <c r="G637" s="112">
        <v>8603</v>
      </c>
      <c r="H637" s="32" t="s">
        <v>156</v>
      </c>
      <c r="I637" t="s">
        <v>1</v>
      </c>
      <c r="K637" s="122" t="s">
        <v>1</v>
      </c>
    </row>
    <row r="638" spans="1:11" ht="12.75">
      <c r="A638" s="115">
        <v>636</v>
      </c>
      <c r="B638" s="33" t="s">
        <v>73</v>
      </c>
      <c r="C638">
        <v>304</v>
      </c>
      <c r="D638" t="s">
        <v>25</v>
      </c>
      <c r="E638" t="s">
        <v>180</v>
      </c>
      <c r="F638" t="s">
        <v>72</v>
      </c>
      <c r="G638" s="112">
        <v>4594</v>
      </c>
      <c r="H638" s="32" t="s">
        <v>156</v>
      </c>
      <c r="I638" t="s">
        <v>1</v>
      </c>
      <c r="K638" s="122" t="s">
        <v>1</v>
      </c>
    </row>
    <row r="639" spans="1:11" ht="12.75">
      <c r="A639" s="115">
        <v>637</v>
      </c>
      <c r="B639" s="33" t="s">
        <v>73</v>
      </c>
      <c r="C639">
        <v>304</v>
      </c>
      <c r="D639" t="s">
        <v>25</v>
      </c>
      <c r="E639" t="s">
        <v>760</v>
      </c>
      <c r="F639" t="s">
        <v>72</v>
      </c>
      <c r="G639" s="112">
        <v>12219</v>
      </c>
      <c r="H639" s="32" t="s">
        <v>156</v>
      </c>
      <c r="I639" t="s">
        <v>1</v>
      </c>
      <c r="K639" s="122" t="s">
        <v>1</v>
      </c>
    </row>
    <row r="640" spans="1:11" ht="12.75">
      <c r="A640" s="115">
        <v>638</v>
      </c>
      <c r="B640" s="33" t="s">
        <v>73</v>
      </c>
      <c r="C640">
        <v>304</v>
      </c>
      <c r="D640" t="s">
        <v>25</v>
      </c>
      <c r="E640" t="s">
        <v>761</v>
      </c>
      <c r="F640" t="s">
        <v>112</v>
      </c>
      <c r="G640" s="112">
        <v>12036</v>
      </c>
      <c r="H640" s="32" t="s">
        <v>156</v>
      </c>
      <c r="I640" t="s">
        <v>1</v>
      </c>
      <c r="K640" s="122" t="s">
        <v>1</v>
      </c>
    </row>
    <row r="641" spans="1:11" ht="12.75">
      <c r="A641" s="115">
        <v>639</v>
      </c>
      <c r="B641" s="33" t="s">
        <v>73</v>
      </c>
      <c r="C641">
        <v>304</v>
      </c>
      <c r="D641" t="s">
        <v>77</v>
      </c>
      <c r="E641" t="s">
        <v>767</v>
      </c>
      <c r="F641" t="s">
        <v>72</v>
      </c>
      <c r="G641" s="112">
        <v>546</v>
      </c>
      <c r="H641" s="32" t="s">
        <v>156</v>
      </c>
      <c r="I641" t="s">
        <v>1</v>
      </c>
      <c r="J641" s="124" t="s">
        <v>1001</v>
      </c>
      <c r="K641" s="122" t="s">
        <v>1</v>
      </c>
    </row>
    <row r="642" spans="1:11" ht="12.75">
      <c r="A642" s="115">
        <v>640</v>
      </c>
      <c r="B642" s="33" t="s">
        <v>73</v>
      </c>
      <c r="C642">
        <v>304</v>
      </c>
      <c r="D642" t="s">
        <v>808</v>
      </c>
      <c r="E642" t="s">
        <v>948</v>
      </c>
      <c r="F642" t="s">
        <v>69</v>
      </c>
      <c r="G642" s="112">
        <v>4664</v>
      </c>
      <c r="H642" s="32" t="s">
        <v>156</v>
      </c>
      <c r="I642" t="s">
        <v>1</v>
      </c>
      <c r="K642" s="122" t="s">
        <v>1</v>
      </c>
    </row>
    <row r="643" spans="1:11" ht="12.75">
      <c r="A643" s="115">
        <v>641</v>
      </c>
      <c r="B643" s="33" t="s">
        <v>73</v>
      </c>
      <c r="C643">
        <v>304</v>
      </c>
      <c r="D643" t="s">
        <v>25</v>
      </c>
      <c r="E643" t="s">
        <v>181</v>
      </c>
      <c r="F643" t="s">
        <v>72</v>
      </c>
      <c r="G643" s="112">
        <v>4898</v>
      </c>
      <c r="H643" s="32" t="s">
        <v>156</v>
      </c>
      <c r="I643" t="s">
        <v>1</v>
      </c>
      <c r="K643" s="122" t="s">
        <v>1</v>
      </c>
    </row>
    <row r="644" spans="1:11" ht="12.75">
      <c r="A644" s="115">
        <v>642</v>
      </c>
      <c r="B644" s="33" t="s">
        <v>73</v>
      </c>
      <c r="C644">
        <v>304</v>
      </c>
      <c r="D644" t="s">
        <v>25</v>
      </c>
      <c r="E644" t="s">
        <v>762</v>
      </c>
      <c r="F644" t="s">
        <v>88</v>
      </c>
      <c r="G644" s="112">
        <v>12741</v>
      </c>
      <c r="H644" s="32" t="s">
        <v>156</v>
      </c>
      <c r="I644" t="s">
        <v>1</v>
      </c>
      <c r="K644" s="122" t="s">
        <v>1</v>
      </c>
    </row>
    <row r="645" spans="1:11" ht="12.75">
      <c r="A645" s="115">
        <v>643</v>
      </c>
      <c r="B645" s="33" t="s">
        <v>73</v>
      </c>
      <c r="C645">
        <v>304</v>
      </c>
      <c r="D645" t="s">
        <v>25</v>
      </c>
      <c r="E645" t="s">
        <v>182</v>
      </c>
      <c r="F645" t="s">
        <v>72</v>
      </c>
      <c r="G645" s="112">
        <v>6872</v>
      </c>
      <c r="H645" s="32" t="s">
        <v>156</v>
      </c>
      <c r="I645" t="s">
        <v>1</v>
      </c>
      <c r="K645" s="122" t="s">
        <v>1</v>
      </c>
    </row>
    <row r="646" spans="1:11" ht="12.75">
      <c r="A646" s="115">
        <v>644</v>
      </c>
      <c r="B646" s="33" t="s">
        <v>73</v>
      </c>
      <c r="C646">
        <v>304</v>
      </c>
      <c r="D646" t="s">
        <v>25</v>
      </c>
      <c r="E646" t="s">
        <v>1030</v>
      </c>
      <c r="F646" t="s">
        <v>72</v>
      </c>
      <c r="G646" s="112">
        <v>13762</v>
      </c>
      <c r="H646" s="32" t="s">
        <v>156</v>
      </c>
      <c r="K646" s="122" t="s">
        <v>1</v>
      </c>
    </row>
    <row r="647" spans="1:11" ht="12.75">
      <c r="A647" s="115">
        <v>645</v>
      </c>
      <c r="B647" s="33" t="s">
        <v>73</v>
      </c>
      <c r="C647">
        <v>304</v>
      </c>
      <c r="D647" t="s">
        <v>25</v>
      </c>
      <c r="E647" t="s">
        <v>1031</v>
      </c>
      <c r="F647" t="s">
        <v>72</v>
      </c>
      <c r="G647" s="112">
        <v>13751</v>
      </c>
      <c r="H647" s="32" t="s">
        <v>156</v>
      </c>
      <c r="K647" s="122" t="s">
        <v>1</v>
      </c>
    </row>
    <row r="648" spans="1:11" ht="12.75">
      <c r="A648" s="115">
        <v>646</v>
      </c>
      <c r="B648" s="33" t="s">
        <v>73</v>
      </c>
      <c r="C648">
        <v>304</v>
      </c>
      <c r="D648" t="s">
        <v>77</v>
      </c>
      <c r="E648" t="s">
        <v>183</v>
      </c>
      <c r="F648" t="s">
        <v>72</v>
      </c>
      <c r="G648" s="112">
        <v>5144</v>
      </c>
      <c r="H648" s="32" t="s">
        <v>156</v>
      </c>
      <c r="I648" t="s">
        <v>1</v>
      </c>
      <c r="K648" s="122" t="s">
        <v>1</v>
      </c>
    </row>
    <row r="649" spans="1:11" ht="12.75">
      <c r="A649" s="115">
        <v>647</v>
      </c>
      <c r="B649" s="118" t="s">
        <v>73</v>
      </c>
      <c r="C649" s="119">
        <v>304</v>
      </c>
      <c r="D649" s="120" t="s">
        <v>25</v>
      </c>
      <c r="E649" s="120" t="s">
        <v>184</v>
      </c>
      <c r="F649" s="119" t="s">
        <v>72</v>
      </c>
      <c r="G649" s="121">
        <v>3413</v>
      </c>
      <c r="H649" s="118" t="s">
        <v>156</v>
      </c>
      <c r="I649" s="119" t="s">
        <v>1</v>
      </c>
      <c r="K649" s="122" t="s">
        <v>1</v>
      </c>
    </row>
    <row r="650" spans="1:11" ht="12.75">
      <c r="A650" s="115">
        <v>648</v>
      </c>
      <c r="B650" s="118" t="s">
        <v>73</v>
      </c>
      <c r="C650" s="119">
        <v>304</v>
      </c>
      <c r="D650" s="120" t="s">
        <v>25</v>
      </c>
      <c r="E650" s="120" t="s">
        <v>763</v>
      </c>
      <c r="F650" s="119" t="s">
        <v>88</v>
      </c>
      <c r="G650" s="121">
        <v>11209</v>
      </c>
      <c r="H650" s="118" t="s">
        <v>156</v>
      </c>
      <c r="I650" s="119" t="s">
        <v>1</v>
      </c>
      <c r="K650" s="122" t="s">
        <v>1</v>
      </c>
    </row>
    <row r="651" spans="1:11" ht="12.75">
      <c r="A651" s="115">
        <v>649</v>
      </c>
      <c r="B651" s="118" t="s">
        <v>73</v>
      </c>
      <c r="C651" s="119">
        <v>304</v>
      </c>
      <c r="D651" s="120" t="s">
        <v>77</v>
      </c>
      <c r="E651" s="120" t="s">
        <v>185</v>
      </c>
      <c r="F651" s="119" t="s">
        <v>78</v>
      </c>
      <c r="G651" s="121">
        <v>8505</v>
      </c>
      <c r="H651" s="118" t="s">
        <v>156</v>
      </c>
      <c r="I651" s="119" t="s">
        <v>1</v>
      </c>
      <c r="K651" s="122" t="s">
        <v>1</v>
      </c>
    </row>
    <row r="652" spans="1:11" ht="12.75">
      <c r="A652" s="115">
        <v>650</v>
      </c>
      <c r="B652" s="118" t="s">
        <v>73</v>
      </c>
      <c r="C652" s="119">
        <v>304</v>
      </c>
      <c r="D652" s="120" t="s">
        <v>25</v>
      </c>
      <c r="E652" s="120" t="s">
        <v>186</v>
      </c>
      <c r="F652" s="119" t="s">
        <v>72</v>
      </c>
      <c r="G652" s="121">
        <v>1724</v>
      </c>
      <c r="H652" s="118" t="s">
        <v>156</v>
      </c>
      <c r="I652" s="119" t="s">
        <v>1</v>
      </c>
      <c r="K652" s="122" t="s">
        <v>1</v>
      </c>
    </row>
    <row r="653" spans="1:11" ht="12.75">
      <c r="A653" s="115">
        <v>651</v>
      </c>
      <c r="B653" s="118" t="s">
        <v>73</v>
      </c>
      <c r="C653" s="119">
        <v>304</v>
      </c>
      <c r="D653" s="120" t="s">
        <v>77</v>
      </c>
      <c r="E653" s="120" t="s">
        <v>186</v>
      </c>
      <c r="F653" s="119" t="s">
        <v>75</v>
      </c>
      <c r="G653" s="121">
        <v>1900</v>
      </c>
      <c r="H653" s="118" t="s">
        <v>156</v>
      </c>
      <c r="I653" s="119" t="s">
        <v>1</v>
      </c>
      <c r="K653" s="122" t="s">
        <v>1</v>
      </c>
    </row>
    <row r="654" spans="1:11" ht="12.75">
      <c r="A654" s="115">
        <v>652</v>
      </c>
      <c r="B654" s="118" t="s">
        <v>73</v>
      </c>
      <c r="C654" s="119">
        <v>304</v>
      </c>
      <c r="D654" s="120" t="s">
        <v>25</v>
      </c>
      <c r="E654" s="120" t="s">
        <v>1032</v>
      </c>
      <c r="F654" s="119" t="s">
        <v>112</v>
      </c>
      <c r="G654" s="121">
        <v>11682</v>
      </c>
      <c r="H654" s="118" t="s">
        <v>156</v>
      </c>
      <c r="I654" s="119" t="s">
        <v>1</v>
      </c>
      <c r="K654" s="122" t="s">
        <v>1</v>
      </c>
    </row>
    <row r="655" spans="1:11" ht="12.75">
      <c r="A655" s="115">
        <v>653</v>
      </c>
      <c r="B655" s="118" t="s">
        <v>73</v>
      </c>
      <c r="C655" s="119">
        <v>304</v>
      </c>
      <c r="D655" s="120" t="s">
        <v>25</v>
      </c>
      <c r="E655" s="120" t="s">
        <v>1032</v>
      </c>
      <c r="F655" s="119" t="s">
        <v>112</v>
      </c>
      <c r="G655" s="121">
        <v>11682</v>
      </c>
      <c r="H655" s="118" t="s">
        <v>156</v>
      </c>
      <c r="I655" s="119"/>
      <c r="K655" s="122" t="s">
        <v>1</v>
      </c>
    </row>
    <row r="656" spans="1:11" ht="12.75">
      <c r="A656" s="115">
        <v>654</v>
      </c>
      <c r="B656" s="118" t="s">
        <v>73</v>
      </c>
      <c r="C656" s="119">
        <v>305</v>
      </c>
      <c r="D656" s="120" t="s">
        <v>25</v>
      </c>
      <c r="E656" s="120" t="s">
        <v>758</v>
      </c>
      <c r="F656" s="119" t="s">
        <v>72</v>
      </c>
      <c r="G656" s="121">
        <v>13149</v>
      </c>
      <c r="H656" s="118" t="s">
        <v>217</v>
      </c>
      <c r="I656" s="119" t="s">
        <v>1</v>
      </c>
      <c r="K656" s="122" t="s">
        <v>1</v>
      </c>
    </row>
    <row r="657" spans="1:11" ht="12.75">
      <c r="A657" s="115">
        <v>655</v>
      </c>
      <c r="B657" s="118" t="s">
        <v>73</v>
      </c>
      <c r="C657" s="119">
        <v>305</v>
      </c>
      <c r="D657" s="120" t="s">
        <v>77</v>
      </c>
      <c r="E657" s="120" t="s">
        <v>218</v>
      </c>
      <c r="F657" s="119" t="s">
        <v>72</v>
      </c>
      <c r="G657" s="121">
        <v>470</v>
      </c>
      <c r="H657" s="118" t="s">
        <v>217</v>
      </c>
      <c r="I657" s="119" t="s">
        <v>1</v>
      </c>
      <c r="K657" s="122" t="s">
        <v>1</v>
      </c>
    </row>
    <row r="658" spans="1:11" ht="12.75">
      <c r="A658" s="115">
        <v>656</v>
      </c>
      <c r="B658" s="118" t="s">
        <v>73</v>
      </c>
      <c r="C658" s="119">
        <v>305</v>
      </c>
      <c r="D658" s="120" t="s">
        <v>77</v>
      </c>
      <c r="E658" s="120" t="s">
        <v>1007</v>
      </c>
      <c r="F658" s="119" t="s">
        <v>85</v>
      </c>
      <c r="G658" s="121">
        <v>6204</v>
      </c>
      <c r="H658" s="118" t="s">
        <v>217</v>
      </c>
      <c r="I658" s="119"/>
      <c r="K658" s="122" t="s">
        <v>1</v>
      </c>
    </row>
    <row r="659" spans="1:11" ht="12.75">
      <c r="A659" s="115">
        <v>657</v>
      </c>
      <c r="B659" s="118" t="s">
        <v>73</v>
      </c>
      <c r="C659" s="119">
        <v>305</v>
      </c>
      <c r="D659" s="120" t="s">
        <v>77</v>
      </c>
      <c r="E659" s="120" t="s">
        <v>219</v>
      </c>
      <c r="F659" s="119" t="s">
        <v>72</v>
      </c>
      <c r="G659" s="121">
        <v>603</v>
      </c>
      <c r="H659" s="118" t="s">
        <v>217</v>
      </c>
      <c r="I659" s="119" t="s">
        <v>1</v>
      </c>
      <c r="K659" s="122" t="s">
        <v>1</v>
      </c>
    </row>
    <row r="660" spans="1:11" ht="12.75">
      <c r="A660" s="115">
        <v>658</v>
      </c>
      <c r="B660" s="118" t="s">
        <v>73</v>
      </c>
      <c r="C660" s="119">
        <v>305</v>
      </c>
      <c r="D660" s="120" t="s">
        <v>77</v>
      </c>
      <c r="E660" s="120" t="s">
        <v>220</v>
      </c>
      <c r="F660" s="119" t="s">
        <v>69</v>
      </c>
      <c r="G660" s="121">
        <v>3095</v>
      </c>
      <c r="H660" s="118" t="s">
        <v>217</v>
      </c>
      <c r="I660" s="119" t="s">
        <v>1</v>
      </c>
      <c r="K660" s="122" t="s">
        <v>1</v>
      </c>
    </row>
    <row r="661" spans="1:11" ht="12.75">
      <c r="A661" s="115">
        <v>659</v>
      </c>
      <c r="B661" s="118" t="s">
        <v>73</v>
      </c>
      <c r="C661" s="119">
        <v>305</v>
      </c>
      <c r="D661" s="120" t="s">
        <v>77</v>
      </c>
      <c r="E661" s="120" t="s">
        <v>221</v>
      </c>
      <c r="F661" s="119" t="s">
        <v>69</v>
      </c>
      <c r="G661" s="121">
        <v>1014</v>
      </c>
      <c r="H661" s="118" t="s">
        <v>217</v>
      </c>
      <c r="I661" s="119" t="s">
        <v>1</v>
      </c>
      <c r="K661" s="122" t="s">
        <v>1</v>
      </c>
    </row>
    <row r="662" spans="1:11" ht="12.75">
      <c r="A662" s="115">
        <v>660</v>
      </c>
      <c r="B662" s="118" t="s">
        <v>73</v>
      </c>
      <c r="C662" s="119">
        <v>305</v>
      </c>
      <c r="D662" s="120" t="s">
        <v>77</v>
      </c>
      <c r="E662" s="120" t="s">
        <v>1033</v>
      </c>
      <c r="F662" s="119" t="s">
        <v>72</v>
      </c>
      <c r="G662" s="121">
        <v>880</v>
      </c>
      <c r="H662" s="118" t="s">
        <v>217</v>
      </c>
      <c r="I662" s="119"/>
      <c r="K662" s="122" t="s">
        <v>1</v>
      </c>
    </row>
    <row r="663" spans="1:11" ht="12.75">
      <c r="A663" s="115">
        <v>661</v>
      </c>
      <c r="B663" s="118" t="s">
        <v>80</v>
      </c>
      <c r="C663" s="119">
        <v>305</v>
      </c>
      <c r="D663" s="120" t="s">
        <v>77</v>
      </c>
      <c r="E663" s="120" t="s">
        <v>222</v>
      </c>
      <c r="F663" s="119" t="s">
        <v>69</v>
      </c>
      <c r="G663" s="121">
        <v>8177</v>
      </c>
      <c r="H663" s="118" t="s">
        <v>217</v>
      </c>
      <c r="I663" s="119" t="s">
        <v>1</v>
      </c>
      <c r="K663" s="122" t="s">
        <v>1</v>
      </c>
    </row>
    <row r="664" spans="1:11" ht="12.75">
      <c r="A664" s="115">
        <v>662</v>
      </c>
      <c r="B664" s="118" t="s">
        <v>73</v>
      </c>
      <c r="C664" s="119">
        <v>305</v>
      </c>
      <c r="D664" s="120" t="s">
        <v>25</v>
      </c>
      <c r="E664" s="120" t="s">
        <v>757</v>
      </c>
      <c r="F664" s="119" t="s">
        <v>72</v>
      </c>
      <c r="G664" s="121">
        <v>13148</v>
      </c>
      <c r="H664" s="118" t="s">
        <v>217</v>
      </c>
      <c r="I664" s="119" t="s">
        <v>1</v>
      </c>
      <c r="K664" s="122" t="s">
        <v>1</v>
      </c>
    </row>
    <row r="665" spans="1:11" ht="12.75">
      <c r="A665" s="115">
        <v>663</v>
      </c>
      <c r="B665" s="118" t="s">
        <v>73</v>
      </c>
      <c r="C665" s="119">
        <v>305</v>
      </c>
      <c r="D665" s="120" t="s">
        <v>77</v>
      </c>
      <c r="E665" s="120" t="s">
        <v>223</v>
      </c>
      <c r="F665" s="119" t="s">
        <v>72</v>
      </c>
      <c r="G665" s="121">
        <v>545</v>
      </c>
      <c r="H665" s="118" t="s">
        <v>217</v>
      </c>
      <c r="I665" s="119" t="s">
        <v>1</v>
      </c>
      <c r="K665" s="122" t="s">
        <v>1</v>
      </c>
    </row>
    <row r="666" spans="1:11" ht="12.75">
      <c r="A666" s="115">
        <v>664</v>
      </c>
      <c r="B666" s="118" t="s">
        <v>73</v>
      </c>
      <c r="C666" s="119">
        <v>305</v>
      </c>
      <c r="D666" s="120" t="s">
        <v>77</v>
      </c>
      <c r="E666" s="120" t="s">
        <v>775</v>
      </c>
      <c r="F666" s="119" t="s">
        <v>72</v>
      </c>
      <c r="G666" s="121">
        <v>5456</v>
      </c>
      <c r="H666" s="118" t="s">
        <v>217</v>
      </c>
      <c r="I666" s="119" t="s">
        <v>1</v>
      </c>
      <c r="K666" s="122" t="s">
        <v>1</v>
      </c>
    </row>
    <row r="667" spans="1:11" ht="12.75">
      <c r="A667" s="115">
        <v>665</v>
      </c>
      <c r="B667" s="118" t="s">
        <v>73</v>
      </c>
      <c r="C667" s="119">
        <v>305</v>
      </c>
      <c r="D667" s="120" t="s">
        <v>77</v>
      </c>
      <c r="E667" s="120" t="s">
        <v>785</v>
      </c>
      <c r="F667" s="119" t="s">
        <v>72</v>
      </c>
      <c r="G667" s="121">
        <v>2524</v>
      </c>
      <c r="H667" s="118" t="s">
        <v>217</v>
      </c>
      <c r="I667" s="119" t="s">
        <v>1</v>
      </c>
      <c r="K667" s="122" t="s">
        <v>1</v>
      </c>
    </row>
    <row r="668" spans="1:11" ht="12.75">
      <c r="A668" s="115">
        <v>666</v>
      </c>
      <c r="B668" s="118" t="s">
        <v>73</v>
      </c>
      <c r="C668" s="119">
        <v>305</v>
      </c>
      <c r="D668" s="120" t="s">
        <v>77</v>
      </c>
      <c r="E668" s="120" t="s">
        <v>363</v>
      </c>
      <c r="F668" s="119" t="s">
        <v>72</v>
      </c>
      <c r="G668" s="121">
        <v>493</v>
      </c>
      <c r="H668" s="118" t="s">
        <v>217</v>
      </c>
      <c r="I668" s="119" t="s">
        <v>1</v>
      </c>
      <c r="K668" s="122" t="s">
        <v>1</v>
      </c>
    </row>
    <row r="669" spans="1:11" ht="12.75">
      <c r="A669" s="115">
        <v>667</v>
      </c>
      <c r="B669" s="118" t="s">
        <v>73</v>
      </c>
      <c r="C669" s="119">
        <v>306</v>
      </c>
      <c r="D669" s="120" t="s">
        <v>25</v>
      </c>
      <c r="E669" s="120" t="s">
        <v>677</v>
      </c>
      <c r="F669" s="119" t="s">
        <v>72</v>
      </c>
      <c r="G669" s="121">
        <v>7982</v>
      </c>
      <c r="H669" s="118" t="s">
        <v>490</v>
      </c>
      <c r="I669" s="119" t="s">
        <v>1</v>
      </c>
      <c r="K669" s="122" t="s">
        <v>1</v>
      </c>
    </row>
    <row r="670" spans="1:11" ht="12.75">
      <c r="A670" s="115">
        <v>668</v>
      </c>
      <c r="B670" s="118" t="s">
        <v>73</v>
      </c>
      <c r="C670" s="119">
        <v>306</v>
      </c>
      <c r="D670" s="120" t="s">
        <v>77</v>
      </c>
      <c r="E670" s="120" t="s">
        <v>675</v>
      </c>
      <c r="F670" s="119" t="s">
        <v>69</v>
      </c>
      <c r="G670" s="121">
        <v>12109</v>
      </c>
      <c r="H670" s="118" t="s">
        <v>490</v>
      </c>
      <c r="I670" s="119" t="s">
        <v>1</v>
      </c>
      <c r="K670" s="122" t="s">
        <v>1</v>
      </c>
    </row>
    <row r="671" spans="1:11" ht="12.75">
      <c r="A671" s="115">
        <v>669</v>
      </c>
      <c r="B671" s="118" t="s">
        <v>73</v>
      </c>
      <c r="C671" s="119">
        <v>306</v>
      </c>
      <c r="D671" s="120" t="s">
        <v>25</v>
      </c>
      <c r="E671" s="120" t="s">
        <v>686</v>
      </c>
      <c r="F671" s="119" t="s">
        <v>112</v>
      </c>
      <c r="G671" s="121">
        <v>11305</v>
      </c>
      <c r="H671" s="118" t="s">
        <v>490</v>
      </c>
      <c r="I671" s="119" t="s">
        <v>1</v>
      </c>
      <c r="K671" s="122" t="s">
        <v>1</v>
      </c>
    </row>
    <row r="672" spans="1:11" ht="12.75">
      <c r="A672" s="115">
        <v>670</v>
      </c>
      <c r="B672" s="118" t="s">
        <v>73</v>
      </c>
      <c r="C672" s="119">
        <v>306</v>
      </c>
      <c r="D672" s="120" t="s">
        <v>25</v>
      </c>
      <c r="E672" s="120" t="s">
        <v>687</v>
      </c>
      <c r="F672" s="119" t="s">
        <v>112</v>
      </c>
      <c r="G672" s="121">
        <v>11304</v>
      </c>
      <c r="H672" s="118" t="s">
        <v>490</v>
      </c>
      <c r="I672" s="119" t="s">
        <v>1</v>
      </c>
      <c r="K672" s="122" t="s">
        <v>1</v>
      </c>
    </row>
    <row r="673" spans="1:11" ht="12.75">
      <c r="A673" s="115">
        <v>671</v>
      </c>
      <c r="B673" s="118" t="s">
        <v>73</v>
      </c>
      <c r="C673" s="119">
        <v>306</v>
      </c>
      <c r="D673" s="120" t="s">
        <v>77</v>
      </c>
      <c r="E673" s="120" t="s">
        <v>676</v>
      </c>
      <c r="F673" s="119" t="s">
        <v>72</v>
      </c>
      <c r="G673" s="121">
        <v>11673</v>
      </c>
      <c r="H673" s="118" t="s">
        <v>490</v>
      </c>
      <c r="I673" s="119" t="s">
        <v>1</v>
      </c>
      <c r="K673" s="122" t="s">
        <v>1</v>
      </c>
    </row>
    <row r="674" spans="1:11" ht="12.75">
      <c r="A674" s="115">
        <v>672</v>
      </c>
      <c r="B674" s="118" t="s">
        <v>73</v>
      </c>
      <c r="C674" s="119">
        <v>306</v>
      </c>
      <c r="D674" s="120" t="s">
        <v>77</v>
      </c>
      <c r="E674" s="120" t="s">
        <v>680</v>
      </c>
      <c r="F674" s="119" t="s">
        <v>72</v>
      </c>
      <c r="G674" s="121">
        <v>313</v>
      </c>
      <c r="H674" s="118" t="s">
        <v>490</v>
      </c>
      <c r="I674" s="119" t="s">
        <v>1</v>
      </c>
      <c r="K674" s="122" t="s">
        <v>1</v>
      </c>
    </row>
    <row r="675" spans="1:11" ht="12.75">
      <c r="A675" s="115">
        <v>673</v>
      </c>
      <c r="B675" s="118" t="s">
        <v>73</v>
      </c>
      <c r="C675" s="119">
        <v>306</v>
      </c>
      <c r="D675" s="120" t="s">
        <v>25</v>
      </c>
      <c r="E675" s="120" t="s">
        <v>692</v>
      </c>
      <c r="F675" s="119" t="s">
        <v>81</v>
      </c>
      <c r="G675" s="121">
        <v>8520</v>
      </c>
      <c r="H675" s="118" t="s">
        <v>490</v>
      </c>
      <c r="I675" s="119" t="s">
        <v>1</v>
      </c>
      <c r="K675" s="122" t="s">
        <v>1</v>
      </c>
    </row>
    <row r="676" spans="1:11" ht="12.75">
      <c r="A676" s="115">
        <v>674</v>
      </c>
      <c r="B676" s="118" t="s">
        <v>73</v>
      </c>
      <c r="C676" s="119">
        <v>306</v>
      </c>
      <c r="D676" s="120" t="s">
        <v>25</v>
      </c>
      <c r="E676" s="120" t="s">
        <v>690</v>
      </c>
      <c r="F676" s="119" t="s">
        <v>78</v>
      </c>
      <c r="G676" s="121">
        <v>10196</v>
      </c>
      <c r="H676" s="118" t="s">
        <v>490</v>
      </c>
      <c r="I676" s="119" t="s">
        <v>1</v>
      </c>
      <c r="K676" s="122" t="s">
        <v>1</v>
      </c>
    </row>
    <row r="677" spans="1:11" ht="12.75">
      <c r="A677" s="115">
        <v>675</v>
      </c>
      <c r="B677" s="118" t="s">
        <v>73</v>
      </c>
      <c r="C677" s="119">
        <v>306</v>
      </c>
      <c r="D677" s="120" t="s">
        <v>25</v>
      </c>
      <c r="E677" s="120" t="s">
        <v>685</v>
      </c>
      <c r="F677" s="119" t="s">
        <v>112</v>
      </c>
      <c r="G677" s="121">
        <v>11672</v>
      </c>
      <c r="H677" s="118" t="s">
        <v>490</v>
      </c>
      <c r="I677" s="119" t="s">
        <v>1</v>
      </c>
      <c r="K677" s="122" t="s">
        <v>1</v>
      </c>
    </row>
    <row r="678" spans="1:11" ht="12.75">
      <c r="A678" s="115">
        <v>676</v>
      </c>
      <c r="B678" s="118" t="s">
        <v>73</v>
      </c>
      <c r="C678" s="119">
        <v>306</v>
      </c>
      <c r="D678" s="120" t="s">
        <v>25</v>
      </c>
      <c r="E678" s="120" t="s">
        <v>1034</v>
      </c>
      <c r="F678" s="119" t="s">
        <v>81</v>
      </c>
      <c r="G678" s="121">
        <v>12623</v>
      </c>
      <c r="H678" s="118" t="s">
        <v>490</v>
      </c>
      <c r="I678" s="119"/>
      <c r="K678" s="122" t="s">
        <v>1</v>
      </c>
    </row>
    <row r="679" spans="1:11" ht="12.75">
      <c r="A679" s="115">
        <v>677</v>
      </c>
      <c r="B679" s="118" t="s">
        <v>73</v>
      </c>
      <c r="C679" s="119">
        <v>306</v>
      </c>
      <c r="D679" s="120" t="s">
        <v>25</v>
      </c>
      <c r="E679" s="120" t="s">
        <v>678</v>
      </c>
      <c r="F679" s="119" t="s">
        <v>72</v>
      </c>
      <c r="G679" s="121">
        <v>6272</v>
      </c>
      <c r="H679" s="118" t="s">
        <v>490</v>
      </c>
      <c r="I679" s="119" t="s">
        <v>1</v>
      </c>
      <c r="K679" s="122" t="s">
        <v>1</v>
      </c>
    </row>
    <row r="680" spans="1:11" ht="12.75">
      <c r="A680" s="115">
        <v>678</v>
      </c>
      <c r="B680" s="118" t="s">
        <v>73</v>
      </c>
      <c r="C680" s="119">
        <v>306</v>
      </c>
      <c r="D680" s="120" t="s">
        <v>77</v>
      </c>
      <c r="E680" s="120" t="s">
        <v>684</v>
      </c>
      <c r="F680" s="119" t="s">
        <v>69</v>
      </c>
      <c r="G680" s="121">
        <v>982</v>
      </c>
      <c r="H680" s="118" t="s">
        <v>490</v>
      </c>
      <c r="I680" s="119" t="s">
        <v>1</v>
      </c>
      <c r="K680" s="122" t="s">
        <v>1</v>
      </c>
    </row>
    <row r="681" spans="1:11" ht="12.75">
      <c r="A681" s="115">
        <v>679</v>
      </c>
      <c r="B681" s="118" t="s">
        <v>73</v>
      </c>
      <c r="C681" s="119">
        <v>306</v>
      </c>
      <c r="D681" s="120" t="s">
        <v>25</v>
      </c>
      <c r="E681" s="120" t="s">
        <v>693</v>
      </c>
      <c r="F681" s="119" t="s">
        <v>81</v>
      </c>
      <c r="G681" s="121">
        <v>7988</v>
      </c>
      <c r="H681" s="118" t="s">
        <v>490</v>
      </c>
      <c r="I681" s="119" t="s">
        <v>1</v>
      </c>
      <c r="K681" s="122" t="s">
        <v>1</v>
      </c>
    </row>
    <row r="682" spans="1:11" ht="12.75">
      <c r="A682" s="115">
        <v>680</v>
      </c>
      <c r="B682" s="118" t="s">
        <v>73</v>
      </c>
      <c r="C682" s="119">
        <v>306</v>
      </c>
      <c r="D682" s="120" t="s">
        <v>25</v>
      </c>
      <c r="E682" s="120" t="s">
        <v>691</v>
      </c>
      <c r="F682" s="119" t="s">
        <v>78</v>
      </c>
      <c r="G682" s="121">
        <v>10195</v>
      </c>
      <c r="H682" s="118" t="s">
        <v>490</v>
      </c>
      <c r="I682" s="119" t="s">
        <v>1</v>
      </c>
      <c r="K682" s="122" t="s">
        <v>1</v>
      </c>
    </row>
    <row r="683" spans="1:11" ht="12.75">
      <c r="A683" s="115">
        <v>681</v>
      </c>
      <c r="B683" s="118" t="s">
        <v>73</v>
      </c>
      <c r="C683" s="119">
        <v>306</v>
      </c>
      <c r="D683" s="120" t="s">
        <v>25</v>
      </c>
      <c r="E683" s="120" t="s">
        <v>689</v>
      </c>
      <c r="F683" s="119" t="s">
        <v>112</v>
      </c>
      <c r="G683" s="121">
        <v>10934</v>
      </c>
      <c r="H683" s="118" t="s">
        <v>490</v>
      </c>
      <c r="I683" s="119" t="s">
        <v>1</v>
      </c>
      <c r="K683" s="122" t="s">
        <v>1</v>
      </c>
    </row>
    <row r="684" spans="1:11" ht="12.75">
      <c r="A684" s="115">
        <v>682</v>
      </c>
      <c r="B684" s="118" t="s">
        <v>73</v>
      </c>
      <c r="C684" s="119">
        <v>306</v>
      </c>
      <c r="D684" s="120" t="s">
        <v>77</v>
      </c>
      <c r="E684" s="120" t="s">
        <v>679</v>
      </c>
      <c r="F684" s="119" t="s">
        <v>69</v>
      </c>
      <c r="G684" s="121">
        <v>1130</v>
      </c>
      <c r="H684" s="118" t="s">
        <v>490</v>
      </c>
      <c r="I684" s="119" t="s">
        <v>1</v>
      </c>
      <c r="K684" s="122" t="s">
        <v>1</v>
      </c>
    </row>
    <row r="685" spans="1:11" ht="12.75">
      <c r="A685" s="115">
        <v>683</v>
      </c>
      <c r="B685" s="118" t="s">
        <v>73</v>
      </c>
      <c r="C685" s="119">
        <v>306</v>
      </c>
      <c r="D685" s="120" t="s">
        <v>25</v>
      </c>
      <c r="E685" s="120" t="s">
        <v>688</v>
      </c>
      <c r="F685" s="119" t="s">
        <v>81</v>
      </c>
      <c r="G685" s="121">
        <v>11301</v>
      </c>
      <c r="H685" s="118" t="s">
        <v>490</v>
      </c>
      <c r="I685" s="119" t="s">
        <v>1</v>
      </c>
      <c r="K685" s="122" t="s">
        <v>1</v>
      </c>
    </row>
    <row r="686" spans="1:11" ht="12.75">
      <c r="A686" s="115">
        <v>684</v>
      </c>
      <c r="B686" s="118" t="s">
        <v>73</v>
      </c>
      <c r="C686" s="119">
        <v>307</v>
      </c>
      <c r="D686" s="120" t="s">
        <v>77</v>
      </c>
      <c r="E686" s="120" t="s">
        <v>803</v>
      </c>
      <c r="F686" s="119" t="s">
        <v>69</v>
      </c>
      <c r="G686" s="121">
        <v>1529</v>
      </c>
      <c r="H686" s="118" t="s">
        <v>802</v>
      </c>
      <c r="I686" s="119" t="s">
        <v>1</v>
      </c>
      <c r="K686" s="122" t="s">
        <v>1</v>
      </c>
    </row>
    <row r="687" spans="1:11" ht="12.75">
      <c r="A687" s="115">
        <v>685</v>
      </c>
      <c r="B687" s="118" t="s">
        <v>73</v>
      </c>
      <c r="C687" s="119">
        <v>307</v>
      </c>
      <c r="D687" s="120" t="s">
        <v>25</v>
      </c>
      <c r="E687" s="120" t="s">
        <v>804</v>
      </c>
      <c r="F687" s="119" t="s">
        <v>112</v>
      </c>
      <c r="G687" s="121">
        <v>11381</v>
      </c>
      <c r="H687" s="118" t="s">
        <v>802</v>
      </c>
      <c r="I687" s="119" t="s">
        <v>1</v>
      </c>
      <c r="K687" s="122" t="s">
        <v>1</v>
      </c>
    </row>
    <row r="688" spans="1:11" ht="12.75">
      <c r="A688" s="115">
        <v>686</v>
      </c>
      <c r="B688" s="118" t="s">
        <v>73</v>
      </c>
      <c r="C688" s="119">
        <v>307</v>
      </c>
      <c r="D688" s="120" t="s">
        <v>808</v>
      </c>
      <c r="E688" s="120" t="s">
        <v>949</v>
      </c>
      <c r="F688" s="119" t="s">
        <v>72</v>
      </c>
      <c r="G688" s="121">
        <v>935</v>
      </c>
      <c r="H688" s="118" t="s">
        <v>802</v>
      </c>
      <c r="I688" s="119" t="s">
        <v>1</v>
      </c>
      <c r="K688" s="122" t="s">
        <v>1</v>
      </c>
    </row>
    <row r="689" spans="1:11" ht="12.75">
      <c r="A689" s="115">
        <v>687</v>
      </c>
      <c r="B689" s="118" t="s">
        <v>73</v>
      </c>
      <c r="C689" s="119">
        <v>307</v>
      </c>
      <c r="D689" s="120" t="s">
        <v>25</v>
      </c>
      <c r="E689" s="120" t="s">
        <v>805</v>
      </c>
      <c r="F689" s="119" t="s">
        <v>78</v>
      </c>
      <c r="G689" s="121">
        <v>10145</v>
      </c>
      <c r="H689" s="118" t="s">
        <v>802</v>
      </c>
      <c r="I689" s="119" t="s">
        <v>1</v>
      </c>
      <c r="K689" s="122" t="s">
        <v>1</v>
      </c>
    </row>
    <row r="690" spans="1:11" ht="12.75">
      <c r="A690" s="115">
        <v>688</v>
      </c>
      <c r="B690" s="118" t="s">
        <v>73</v>
      </c>
      <c r="C690" s="119">
        <v>307</v>
      </c>
      <c r="D690" s="120" t="s">
        <v>808</v>
      </c>
      <c r="E690" s="120" t="s">
        <v>950</v>
      </c>
      <c r="F690" s="119" t="s">
        <v>72</v>
      </c>
      <c r="G690" s="121">
        <v>931</v>
      </c>
      <c r="H690" s="118" t="s">
        <v>802</v>
      </c>
      <c r="I690" s="119" t="s">
        <v>1</v>
      </c>
      <c r="K690" s="122" t="s">
        <v>1</v>
      </c>
    </row>
    <row r="691" spans="1:11" ht="12.75">
      <c r="A691" s="115">
        <v>689</v>
      </c>
      <c r="B691" s="118" t="s">
        <v>73</v>
      </c>
      <c r="C691" s="119">
        <v>307</v>
      </c>
      <c r="D691" s="120" t="s">
        <v>25</v>
      </c>
      <c r="E691" s="120" t="s">
        <v>806</v>
      </c>
      <c r="F691" s="119" t="s">
        <v>112</v>
      </c>
      <c r="G691" s="121">
        <v>12464</v>
      </c>
      <c r="H691" s="118" t="s">
        <v>802</v>
      </c>
      <c r="I691" s="119" t="s">
        <v>1</v>
      </c>
      <c r="K691" s="122" t="s">
        <v>1</v>
      </c>
    </row>
    <row r="692" spans="1:11" ht="12.75">
      <c r="A692" s="115">
        <v>690</v>
      </c>
      <c r="B692" s="118" t="s">
        <v>73</v>
      </c>
      <c r="C692" s="119">
        <v>307</v>
      </c>
      <c r="D692" s="120" t="s">
        <v>77</v>
      </c>
      <c r="E692" s="120" t="s">
        <v>807</v>
      </c>
      <c r="F692" s="119" t="s">
        <v>72</v>
      </c>
      <c r="G692" s="121">
        <v>10143</v>
      </c>
      <c r="H692" s="118" t="s">
        <v>802</v>
      </c>
      <c r="I692" s="119" t="s">
        <v>1</v>
      </c>
      <c r="K692" s="122" t="s">
        <v>1</v>
      </c>
    </row>
    <row r="693" spans="1:11" ht="12.75">
      <c r="A693" s="115">
        <v>691</v>
      </c>
      <c r="B693" s="118" t="s">
        <v>73</v>
      </c>
      <c r="C693" s="119">
        <v>307</v>
      </c>
      <c r="D693" s="120" t="s">
        <v>808</v>
      </c>
      <c r="E693" s="120" t="s">
        <v>809</v>
      </c>
      <c r="F693" s="119" t="s">
        <v>88</v>
      </c>
      <c r="G693" s="121">
        <v>12682</v>
      </c>
      <c r="H693" s="118" t="s">
        <v>802</v>
      </c>
      <c r="I693" s="119" t="s">
        <v>1</v>
      </c>
      <c r="K693" s="122" t="s">
        <v>1</v>
      </c>
    </row>
    <row r="694" spans="1:11" ht="12.75">
      <c r="A694" s="115">
        <v>692</v>
      </c>
      <c r="B694" s="118" t="s">
        <v>73</v>
      </c>
      <c r="C694" s="119">
        <v>307</v>
      </c>
      <c r="D694" s="120" t="s">
        <v>808</v>
      </c>
      <c r="E694" s="120" t="s">
        <v>951</v>
      </c>
      <c r="F694" s="119" t="s">
        <v>69</v>
      </c>
      <c r="G694" s="121">
        <v>972</v>
      </c>
      <c r="H694" s="118" t="s">
        <v>802</v>
      </c>
      <c r="I694" s="119" t="s">
        <v>1</v>
      </c>
      <c r="K694" s="122" t="s">
        <v>1</v>
      </c>
    </row>
    <row r="695" spans="1:11" ht="12.75">
      <c r="A695" s="115">
        <v>693</v>
      </c>
      <c r="B695" s="118" t="s">
        <v>73</v>
      </c>
      <c r="C695" s="119">
        <v>307</v>
      </c>
      <c r="D695" s="120" t="s">
        <v>25</v>
      </c>
      <c r="E695" s="120" t="s">
        <v>810</v>
      </c>
      <c r="F695" s="119" t="s">
        <v>81</v>
      </c>
      <c r="G695" s="121">
        <v>5953</v>
      </c>
      <c r="H695" s="118" t="s">
        <v>802</v>
      </c>
      <c r="I695" s="119" t="s">
        <v>1</v>
      </c>
      <c r="K695" s="122" t="s">
        <v>1</v>
      </c>
    </row>
    <row r="696" spans="1:11" ht="12.75">
      <c r="A696" s="115">
        <v>694</v>
      </c>
      <c r="B696" s="118" t="s">
        <v>73</v>
      </c>
      <c r="C696" s="119">
        <v>307</v>
      </c>
      <c r="D696" s="120" t="s">
        <v>25</v>
      </c>
      <c r="E696" s="120" t="s">
        <v>811</v>
      </c>
      <c r="F696" s="119" t="s">
        <v>88</v>
      </c>
      <c r="G696" s="121">
        <v>12724</v>
      </c>
      <c r="H696" s="118" t="s">
        <v>802</v>
      </c>
      <c r="I696" s="119" t="s">
        <v>1</v>
      </c>
      <c r="K696" s="122" t="s">
        <v>1</v>
      </c>
    </row>
    <row r="697" spans="1:11" ht="12.75">
      <c r="A697" s="115">
        <v>695</v>
      </c>
      <c r="B697" s="118" t="s">
        <v>73</v>
      </c>
      <c r="C697" s="119">
        <v>307</v>
      </c>
      <c r="D697" s="120" t="s">
        <v>25</v>
      </c>
      <c r="E697" s="120" t="s">
        <v>812</v>
      </c>
      <c r="F697" s="119" t="s">
        <v>78</v>
      </c>
      <c r="G697" s="121">
        <v>10123</v>
      </c>
      <c r="H697" s="118" t="s">
        <v>802</v>
      </c>
      <c r="I697" s="119" t="s">
        <v>1</v>
      </c>
      <c r="K697" s="122" t="s">
        <v>1</v>
      </c>
    </row>
    <row r="698" spans="1:11" ht="12.75">
      <c r="A698" s="115">
        <v>696</v>
      </c>
      <c r="B698" s="118" t="s">
        <v>73</v>
      </c>
      <c r="C698" s="119">
        <v>307</v>
      </c>
      <c r="D698" s="120" t="s">
        <v>25</v>
      </c>
      <c r="E698" s="120" t="s">
        <v>813</v>
      </c>
      <c r="F698" s="119" t="s">
        <v>81</v>
      </c>
      <c r="G698" s="121">
        <v>10540</v>
      </c>
      <c r="H698" s="118" t="s">
        <v>802</v>
      </c>
      <c r="I698" s="119" t="s">
        <v>1</v>
      </c>
      <c r="K698" s="122" t="s">
        <v>1</v>
      </c>
    </row>
    <row r="699" spans="1:11" ht="12.75">
      <c r="A699" s="115">
        <v>697</v>
      </c>
      <c r="B699" s="118" t="s">
        <v>73</v>
      </c>
      <c r="C699" s="119">
        <v>307</v>
      </c>
      <c r="D699" s="120" t="s">
        <v>808</v>
      </c>
      <c r="E699" s="120" t="s">
        <v>814</v>
      </c>
      <c r="F699" s="119" t="s">
        <v>78</v>
      </c>
      <c r="G699" s="121">
        <v>8113</v>
      </c>
      <c r="H699" s="118" t="s">
        <v>802</v>
      </c>
      <c r="I699" s="119" t="s">
        <v>1</v>
      </c>
      <c r="K699" s="122" t="s">
        <v>1</v>
      </c>
    </row>
    <row r="700" spans="1:11" ht="12.75">
      <c r="A700" s="115">
        <v>698</v>
      </c>
      <c r="B700" s="118" t="s">
        <v>73</v>
      </c>
      <c r="C700" s="119">
        <v>307</v>
      </c>
      <c r="D700" s="120" t="s">
        <v>25</v>
      </c>
      <c r="E700" s="120" t="s">
        <v>815</v>
      </c>
      <c r="F700" s="119" t="s">
        <v>112</v>
      </c>
      <c r="G700" s="121">
        <v>10139</v>
      </c>
      <c r="H700" s="118" t="s">
        <v>802</v>
      </c>
      <c r="I700" s="119" t="s">
        <v>1</v>
      </c>
      <c r="K700" s="122" t="s">
        <v>1</v>
      </c>
    </row>
    <row r="701" spans="1:11" ht="12.75">
      <c r="A701" s="115">
        <v>699</v>
      </c>
      <c r="B701" s="118" t="s">
        <v>73</v>
      </c>
      <c r="C701" s="119">
        <v>307</v>
      </c>
      <c r="D701" s="120" t="s">
        <v>77</v>
      </c>
      <c r="E701" s="120" t="s">
        <v>816</v>
      </c>
      <c r="F701" s="119" t="s">
        <v>69</v>
      </c>
      <c r="G701" s="121">
        <v>4038</v>
      </c>
      <c r="H701" s="118" t="s">
        <v>802</v>
      </c>
      <c r="I701" s="119" t="s">
        <v>1</v>
      </c>
      <c r="K701" s="122" t="s">
        <v>1</v>
      </c>
    </row>
    <row r="702" spans="1:11" ht="12.75">
      <c r="A702" s="115">
        <v>700</v>
      </c>
      <c r="B702" s="118" t="s">
        <v>73</v>
      </c>
      <c r="C702" s="119">
        <v>307</v>
      </c>
      <c r="D702" s="120" t="s">
        <v>808</v>
      </c>
      <c r="E702" s="120" t="s">
        <v>952</v>
      </c>
      <c r="F702" s="119" t="s">
        <v>69</v>
      </c>
      <c r="G702" s="121">
        <v>10028</v>
      </c>
      <c r="H702" s="118" t="s">
        <v>802</v>
      </c>
      <c r="I702" s="119" t="s">
        <v>1</v>
      </c>
      <c r="K702" s="122" t="s">
        <v>1</v>
      </c>
    </row>
    <row r="703" spans="1:11" ht="12.75">
      <c r="A703" s="115">
        <v>701</v>
      </c>
      <c r="B703" s="118" t="s">
        <v>73</v>
      </c>
      <c r="C703" s="119">
        <v>307</v>
      </c>
      <c r="D703" s="120" t="s">
        <v>25</v>
      </c>
      <c r="E703" s="120" t="s">
        <v>817</v>
      </c>
      <c r="F703" s="119" t="s">
        <v>112</v>
      </c>
      <c r="G703" s="121">
        <v>11378</v>
      </c>
      <c r="H703" s="118" t="s">
        <v>802</v>
      </c>
      <c r="I703" s="119" t="s">
        <v>1</v>
      </c>
      <c r="K703" s="122" t="s">
        <v>1</v>
      </c>
    </row>
    <row r="704" spans="1:11" ht="12.75">
      <c r="A704" s="115">
        <v>702</v>
      </c>
      <c r="B704" s="118" t="s">
        <v>73</v>
      </c>
      <c r="C704" s="119">
        <v>307</v>
      </c>
      <c r="D704" s="120" t="s">
        <v>25</v>
      </c>
      <c r="E704" s="120" t="s">
        <v>818</v>
      </c>
      <c r="F704" s="119" t="s">
        <v>88</v>
      </c>
      <c r="G704" s="121">
        <v>11380</v>
      </c>
      <c r="H704" s="118" t="s">
        <v>802</v>
      </c>
      <c r="I704" s="119" t="s">
        <v>1</v>
      </c>
      <c r="K704" s="122" t="s">
        <v>1</v>
      </c>
    </row>
    <row r="705" spans="1:11" ht="12.75">
      <c r="A705" s="115">
        <v>703</v>
      </c>
      <c r="B705" s="118" t="s">
        <v>73</v>
      </c>
      <c r="C705" s="119">
        <v>307</v>
      </c>
      <c r="D705" s="120" t="s">
        <v>25</v>
      </c>
      <c r="E705" s="120" t="s">
        <v>819</v>
      </c>
      <c r="F705" s="119" t="s">
        <v>112</v>
      </c>
      <c r="G705" s="121">
        <v>11617</v>
      </c>
      <c r="H705" s="118" t="s">
        <v>802</v>
      </c>
      <c r="I705" s="119" t="s">
        <v>1</v>
      </c>
      <c r="K705" s="122" t="s">
        <v>1</v>
      </c>
    </row>
    <row r="706" spans="1:11" ht="12.75">
      <c r="A706" s="115">
        <v>704</v>
      </c>
      <c r="B706" s="118" t="s">
        <v>73</v>
      </c>
      <c r="C706" s="119">
        <v>307</v>
      </c>
      <c r="D706" s="120" t="s">
        <v>25</v>
      </c>
      <c r="E706" s="120" t="s">
        <v>820</v>
      </c>
      <c r="F706" s="119" t="s">
        <v>112</v>
      </c>
      <c r="G706" s="121">
        <v>7933</v>
      </c>
      <c r="H706" s="118" t="s">
        <v>802</v>
      </c>
      <c r="I706" s="119" t="s">
        <v>1</v>
      </c>
      <c r="K706" s="122" t="s">
        <v>1</v>
      </c>
    </row>
    <row r="707" spans="1:11" ht="12.75">
      <c r="A707" s="115">
        <v>705</v>
      </c>
      <c r="B707" s="118" t="s">
        <v>73</v>
      </c>
      <c r="C707" s="119">
        <v>307</v>
      </c>
      <c r="D707" s="120" t="s">
        <v>808</v>
      </c>
      <c r="E707" s="120" t="s">
        <v>821</v>
      </c>
      <c r="F707" s="119" t="s">
        <v>81</v>
      </c>
      <c r="G707" s="121">
        <v>5954</v>
      </c>
      <c r="H707" s="118" t="s">
        <v>802</v>
      </c>
      <c r="I707" s="119" t="s">
        <v>1</v>
      </c>
      <c r="K707" s="122" t="s">
        <v>1</v>
      </c>
    </row>
    <row r="708" spans="1:11" ht="12.75">
      <c r="A708" s="115">
        <v>706</v>
      </c>
      <c r="B708" s="118" t="s">
        <v>73</v>
      </c>
      <c r="C708" s="119">
        <v>307</v>
      </c>
      <c r="D708" s="120" t="s">
        <v>808</v>
      </c>
      <c r="E708" s="120" t="s">
        <v>822</v>
      </c>
      <c r="F708" s="119" t="s">
        <v>81</v>
      </c>
      <c r="G708" s="121">
        <v>5955</v>
      </c>
      <c r="H708" s="118" t="s">
        <v>802</v>
      </c>
      <c r="I708" s="119" t="s">
        <v>1</v>
      </c>
      <c r="K708" s="122" t="s">
        <v>1</v>
      </c>
    </row>
    <row r="709" spans="1:11" ht="12.75">
      <c r="A709" s="115">
        <v>707</v>
      </c>
      <c r="B709" s="118" t="s">
        <v>73</v>
      </c>
      <c r="C709" s="119">
        <v>307</v>
      </c>
      <c r="D709" s="120" t="s">
        <v>25</v>
      </c>
      <c r="E709" s="120" t="s">
        <v>823</v>
      </c>
      <c r="F709" s="119" t="s">
        <v>112</v>
      </c>
      <c r="G709" s="121">
        <v>12920</v>
      </c>
      <c r="H709" s="118" t="s">
        <v>802</v>
      </c>
      <c r="I709" s="119" t="s">
        <v>1</v>
      </c>
      <c r="K709" s="122" t="s">
        <v>1</v>
      </c>
    </row>
    <row r="710" spans="1:11" ht="12.75">
      <c r="A710" s="115">
        <v>708</v>
      </c>
      <c r="B710" s="118" t="s">
        <v>73</v>
      </c>
      <c r="C710" s="119">
        <v>307</v>
      </c>
      <c r="D710" s="120" t="s">
        <v>77</v>
      </c>
      <c r="E710" s="120" t="s">
        <v>824</v>
      </c>
      <c r="F710" s="119" t="s">
        <v>85</v>
      </c>
      <c r="G710" s="121">
        <v>8379</v>
      </c>
      <c r="H710" s="118" t="s">
        <v>802</v>
      </c>
      <c r="I710" s="119" t="s">
        <v>1</v>
      </c>
      <c r="K710" s="122" t="s">
        <v>1</v>
      </c>
    </row>
    <row r="711" spans="1:11" ht="12.75">
      <c r="A711" s="115">
        <v>709</v>
      </c>
      <c r="B711" s="118" t="s">
        <v>73</v>
      </c>
      <c r="C711" s="119">
        <v>307</v>
      </c>
      <c r="D711" s="120" t="s">
        <v>25</v>
      </c>
      <c r="E711" s="120" t="s">
        <v>825</v>
      </c>
      <c r="F711" s="119" t="s">
        <v>72</v>
      </c>
      <c r="G711" s="121">
        <v>6203</v>
      </c>
      <c r="H711" s="118" t="s">
        <v>802</v>
      </c>
      <c r="I711" s="119" t="s">
        <v>1</v>
      </c>
      <c r="K711" s="122" t="s">
        <v>1</v>
      </c>
    </row>
    <row r="712" spans="1:11" ht="12.75">
      <c r="A712" s="115">
        <v>710</v>
      </c>
      <c r="B712" s="118" t="s">
        <v>73</v>
      </c>
      <c r="C712" s="119">
        <v>307</v>
      </c>
      <c r="D712" s="120" t="s">
        <v>25</v>
      </c>
      <c r="E712" s="120" t="s">
        <v>826</v>
      </c>
      <c r="F712" s="119" t="s">
        <v>78</v>
      </c>
      <c r="G712" s="121">
        <v>8912</v>
      </c>
      <c r="H712" s="118" t="s">
        <v>802</v>
      </c>
      <c r="I712" s="119" t="s">
        <v>1</v>
      </c>
      <c r="K712" s="122" t="s">
        <v>1</v>
      </c>
    </row>
    <row r="713" spans="1:11" ht="12.75">
      <c r="A713" s="115">
        <v>711</v>
      </c>
      <c r="B713" s="118" t="s">
        <v>73</v>
      </c>
      <c r="C713" s="119">
        <v>307</v>
      </c>
      <c r="D713" s="120" t="s">
        <v>25</v>
      </c>
      <c r="E713" s="120" t="s">
        <v>827</v>
      </c>
      <c r="F713" s="119" t="s">
        <v>72</v>
      </c>
      <c r="G713" s="121">
        <v>169</v>
      </c>
      <c r="H713" s="118" t="s">
        <v>802</v>
      </c>
      <c r="I713" s="119" t="s">
        <v>1</v>
      </c>
      <c r="K713" s="122" t="s">
        <v>1</v>
      </c>
    </row>
    <row r="714" spans="1:11" ht="12.75">
      <c r="A714" s="115">
        <v>712</v>
      </c>
      <c r="B714" s="118" t="s">
        <v>73</v>
      </c>
      <c r="C714" s="119">
        <v>307</v>
      </c>
      <c r="D714" s="120" t="s">
        <v>808</v>
      </c>
      <c r="E714" s="120" t="s">
        <v>953</v>
      </c>
      <c r="F714" s="119" t="s">
        <v>69</v>
      </c>
      <c r="G714" s="121">
        <v>6162</v>
      </c>
      <c r="H714" s="118" t="s">
        <v>802</v>
      </c>
      <c r="I714" s="119" t="s">
        <v>1</v>
      </c>
      <c r="J714" s="124" t="s">
        <v>1001</v>
      </c>
      <c r="K714" s="122" t="s">
        <v>1</v>
      </c>
    </row>
    <row r="715" spans="1:11" ht="12.75">
      <c r="A715" s="115">
        <v>713</v>
      </c>
      <c r="B715" s="118" t="s">
        <v>73</v>
      </c>
      <c r="C715" s="119">
        <v>307</v>
      </c>
      <c r="D715" s="120" t="s">
        <v>25</v>
      </c>
      <c r="E715" s="120" t="s">
        <v>828</v>
      </c>
      <c r="F715" s="119" t="s">
        <v>72</v>
      </c>
      <c r="G715" s="121">
        <v>7334</v>
      </c>
      <c r="H715" s="118" t="s">
        <v>802</v>
      </c>
      <c r="I715" s="119" t="s">
        <v>1</v>
      </c>
      <c r="K715" s="122" t="s">
        <v>1</v>
      </c>
    </row>
    <row r="716" spans="1:11" ht="12.75">
      <c r="A716" s="115">
        <v>714</v>
      </c>
      <c r="B716" s="118" t="s">
        <v>73</v>
      </c>
      <c r="C716" s="119">
        <v>307</v>
      </c>
      <c r="D716" s="120" t="s">
        <v>25</v>
      </c>
      <c r="E716" s="120" t="s">
        <v>829</v>
      </c>
      <c r="F716" s="119" t="s">
        <v>112</v>
      </c>
      <c r="G716" s="121">
        <v>12838</v>
      </c>
      <c r="H716" s="118" t="s">
        <v>802</v>
      </c>
      <c r="I716" s="119" t="s">
        <v>1</v>
      </c>
      <c r="J716" s="124" t="s">
        <v>1001</v>
      </c>
      <c r="K716" s="122" t="s">
        <v>1</v>
      </c>
    </row>
    <row r="717" spans="1:11" ht="12.75">
      <c r="A717" s="115">
        <v>715</v>
      </c>
      <c r="B717" s="118" t="s">
        <v>73</v>
      </c>
      <c r="C717" s="119">
        <v>307</v>
      </c>
      <c r="D717" s="120" t="s">
        <v>25</v>
      </c>
      <c r="E717" s="120" t="s">
        <v>830</v>
      </c>
      <c r="F717" s="119" t="s">
        <v>88</v>
      </c>
      <c r="G717" s="121">
        <v>12839</v>
      </c>
      <c r="H717" s="118" t="s">
        <v>802</v>
      </c>
      <c r="I717" s="119" t="s">
        <v>1</v>
      </c>
      <c r="K717" s="122" t="s">
        <v>1</v>
      </c>
    </row>
    <row r="718" spans="1:11" ht="12.75">
      <c r="A718" s="115">
        <v>716</v>
      </c>
      <c r="B718" s="118" t="s">
        <v>73</v>
      </c>
      <c r="C718" s="119">
        <v>308</v>
      </c>
      <c r="D718" s="120" t="s">
        <v>25</v>
      </c>
      <c r="E718" s="120" t="s">
        <v>727</v>
      </c>
      <c r="F718" s="119" t="s">
        <v>112</v>
      </c>
      <c r="G718" s="121">
        <v>12785</v>
      </c>
      <c r="H718" s="118" t="s">
        <v>491</v>
      </c>
      <c r="I718" s="119" t="s">
        <v>1</v>
      </c>
      <c r="K718" s="122" t="s">
        <v>1</v>
      </c>
    </row>
    <row r="719" spans="1:11" ht="12.75">
      <c r="A719" s="115">
        <v>717</v>
      </c>
      <c r="B719" s="118" t="s">
        <v>73</v>
      </c>
      <c r="C719" s="119">
        <v>308</v>
      </c>
      <c r="D719" s="120" t="s">
        <v>808</v>
      </c>
      <c r="E719" s="120" t="s">
        <v>954</v>
      </c>
      <c r="F719" s="119" t="s">
        <v>69</v>
      </c>
      <c r="G719" s="121">
        <v>13131</v>
      </c>
      <c r="H719" s="118" t="s">
        <v>491</v>
      </c>
      <c r="I719" s="119" t="s">
        <v>1</v>
      </c>
      <c r="K719" s="122" t="s">
        <v>1</v>
      </c>
    </row>
    <row r="720" spans="1:11" ht="12.75">
      <c r="A720" s="115">
        <v>718</v>
      </c>
      <c r="B720" s="118" t="s">
        <v>73</v>
      </c>
      <c r="C720" s="119">
        <v>308</v>
      </c>
      <c r="D720" s="120" t="s">
        <v>808</v>
      </c>
      <c r="E720" s="120" t="s">
        <v>711</v>
      </c>
      <c r="F720" s="119" t="s">
        <v>72</v>
      </c>
      <c r="G720" s="121">
        <v>3637</v>
      </c>
      <c r="H720" s="118" t="s">
        <v>491</v>
      </c>
      <c r="I720" s="119" t="s">
        <v>1</v>
      </c>
      <c r="K720" s="122" t="s">
        <v>1</v>
      </c>
    </row>
    <row r="721" spans="1:11" ht="12.75">
      <c r="A721" s="115">
        <v>719</v>
      </c>
      <c r="B721" s="118" t="s">
        <v>73</v>
      </c>
      <c r="C721" s="119">
        <v>308</v>
      </c>
      <c r="D721" s="120" t="s">
        <v>25</v>
      </c>
      <c r="E721" s="120" t="s">
        <v>711</v>
      </c>
      <c r="F721" s="119" t="s">
        <v>88</v>
      </c>
      <c r="G721" s="121">
        <v>11168</v>
      </c>
      <c r="H721" s="118" t="s">
        <v>491</v>
      </c>
      <c r="I721" s="119" t="s">
        <v>1</v>
      </c>
      <c r="K721" s="122" t="s">
        <v>1</v>
      </c>
    </row>
    <row r="722" spans="1:11" ht="12.75">
      <c r="A722" s="115">
        <v>720</v>
      </c>
      <c r="B722" s="118" t="s">
        <v>73</v>
      </c>
      <c r="C722" s="119">
        <v>308</v>
      </c>
      <c r="D722" s="120" t="s">
        <v>25</v>
      </c>
      <c r="E722" s="120" t="s">
        <v>710</v>
      </c>
      <c r="F722" s="119" t="s">
        <v>95</v>
      </c>
      <c r="G722" s="121">
        <v>11643</v>
      </c>
      <c r="H722" s="118" t="s">
        <v>491</v>
      </c>
      <c r="I722" s="119" t="s">
        <v>1</v>
      </c>
      <c r="K722" s="122" t="s">
        <v>1</v>
      </c>
    </row>
    <row r="723" spans="1:11" ht="12.75">
      <c r="A723" s="115">
        <v>721</v>
      </c>
      <c r="B723" s="118" t="s">
        <v>73</v>
      </c>
      <c r="C723" s="119">
        <v>308</v>
      </c>
      <c r="D723" s="120" t="s">
        <v>77</v>
      </c>
      <c r="E723" s="120" t="s">
        <v>706</v>
      </c>
      <c r="F723" s="119" t="s">
        <v>69</v>
      </c>
      <c r="G723" s="121">
        <v>1040</v>
      </c>
      <c r="H723" s="118" t="s">
        <v>491</v>
      </c>
      <c r="I723" s="119" t="s">
        <v>1</v>
      </c>
      <c r="K723" s="122" t="s">
        <v>1</v>
      </c>
    </row>
    <row r="724" spans="1:11" ht="12.75">
      <c r="A724" s="115">
        <v>722</v>
      </c>
      <c r="B724" s="118" t="s">
        <v>80</v>
      </c>
      <c r="C724" s="119">
        <v>308</v>
      </c>
      <c r="D724" s="120" t="s">
        <v>808</v>
      </c>
      <c r="E724" s="120" t="s">
        <v>955</v>
      </c>
      <c r="F724" s="119" t="s">
        <v>85</v>
      </c>
      <c r="G724" s="121">
        <v>12285</v>
      </c>
      <c r="H724" s="118" t="s">
        <v>491</v>
      </c>
      <c r="I724" s="119" t="s">
        <v>1</v>
      </c>
      <c r="K724" s="122" t="s">
        <v>1</v>
      </c>
    </row>
    <row r="725" spans="1:11" ht="12.75">
      <c r="A725" s="115">
        <v>723</v>
      </c>
      <c r="B725" s="118" t="s">
        <v>73</v>
      </c>
      <c r="C725" s="119">
        <v>308</v>
      </c>
      <c r="D725" s="120" t="s">
        <v>808</v>
      </c>
      <c r="E725" s="120" t="s">
        <v>956</v>
      </c>
      <c r="F725" s="119" t="s">
        <v>69</v>
      </c>
      <c r="G725" s="121">
        <v>5109</v>
      </c>
      <c r="H725" s="118" t="s">
        <v>491</v>
      </c>
      <c r="I725" s="119" t="s">
        <v>1</v>
      </c>
      <c r="K725" s="122" t="s">
        <v>1</v>
      </c>
    </row>
    <row r="726" spans="1:11" ht="12.75">
      <c r="A726" s="115">
        <v>724</v>
      </c>
      <c r="B726" s="118" t="s">
        <v>73</v>
      </c>
      <c r="C726" s="119">
        <v>308</v>
      </c>
      <c r="D726" s="120" t="s">
        <v>808</v>
      </c>
      <c r="E726" s="120" t="s">
        <v>957</v>
      </c>
      <c r="F726" s="119" t="s">
        <v>69</v>
      </c>
      <c r="G726" s="121">
        <v>1438</v>
      </c>
      <c r="H726" s="118" t="s">
        <v>491</v>
      </c>
      <c r="I726" s="119" t="s">
        <v>1</v>
      </c>
      <c r="K726" s="122" t="s">
        <v>1</v>
      </c>
    </row>
    <row r="727" spans="1:11" ht="12.75">
      <c r="A727" s="115">
        <v>725</v>
      </c>
      <c r="B727" s="118" t="s">
        <v>73</v>
      </c>
      <c r="C727" s="119">
        <v>308</v>
      </c>
      <c r="D727" s="120" t="s">
        <v>25</v>
      </c>
      <c r="E727" s="120" t="s">
        <v>1035</v>
      </c>
      <c r="F727" s="119" t="s">
        <v>88</v>
      </c>
      <c r="G727" s="121">
        <v>13433</v>
      </c>
      <c r="H727" s="118" t="s">
        <v>491</v>
      </c>
      <c r="I727" s="119" t="s">
        <v>1</v>
      </c>
      <c r="K727" s="122" t="s">
        <v>1</v>
      </c>
    </row>
    <row r="728" spans="1:11" ht="12.75">
      <c r="A728" s="115">
        <v>726</v>
      </c>
      <c r="B728" s="118" t="s">
        <v>73</v>
      </c>
      <c r="C728" s="119">
        <v>308</v>
      </c>
      <c r="D728" s="120" t="s">
        <v>25</v>
      </c>
      <c r="E728" s="120" t="s">
        <v>724</v>
      </c>
      <c r="F728" s="119" t="s">
        <v>112</v>
      </c>
      <c r="G728" s="121">
        <v>11521</v>
      </c>
      <c r="H728" s="118" t="s">
        <v>491</v>
      </c>
      <c r="I728" s="119" t="s">
        <v>1</v>
      </c>
      <c r="K728" s="122" t="s">
        <v>1</v>
      </c>
    </row>
    <row r="729" spans="1:11" ht="12.75">
      <c r="A729" s="115">
        <v>727</v>
      </c>
      <c r="B729" s="118" t="s">
        <v>73</v>
      </c>
      <c r="C729" s="119">
        <v>308</v>
      </c>
      <c r="D729" s="120" t="s">
        <v>25</v>
      </c>
      <c r="E729" s="120" t="s">
        <v>800</v>
      </c>
      <c r="F729" s="119" t="s">
        <v>88</v>
      </c>
      <c r="G729" s="121">
        <v>13383</v>
      </c>
      <c r="H729" s="118" t="s">
        <v>491</v>
      </c>
      <c r="I729" s="119" t="s">
        <v>1</v>
      </c>
      <c r="K729" s="122" t="s">
        <v>1</v>
      </c>
    </row>
    <row r="730" spans="1:11" ht="12.75">
      <c r="A730" s="115">
        <v>728</v>
      </c>
      <c r="B730" s="118" t="s">
        <v>73</v>
      </c>
      <c r="C730" s="119">
        <v>308</v>
      </c>
      <c r="D730" s="120" t="s">
        <v>77</v>
      </c>
      <c r="E730" s="120" t="s">
        <v>703</v>
      </c>
      <c r="F730" s="119" t="s">
        <v>69</v>
      </c>
      <c r="G730" s="121">
        <v>986</v>
      </c>
      <c r="H730" s="118" t="s">
        <v>491</v>
      </c>
      <c r="I730" s="119" t="s">
        <v>1</v>
      </c>
      <c r="K730" s="122" t="s">
        <v>1</v>
      </c>
    </row>
    <row r="731" spans="1:11" ht="12.75">
      <c r="A731" s="115">
        <v>729</v>
      </c>
      <c r="B731" s="118" t="s">
        <v>73</v>
      </c>
      <c r="C731" s="119">
        <v>308</v>
      </c>
      <c r="D731" s="120" t="s">
        <v>25</v>
      </c>
      <c r="E731" s="120" t="s">
        <v>716</v>
      </c>
      <c r="F731" s="119" t="s">
        <v>78</v>
      </c>
      <c r="G731" s="121">
        <v>12466</v>
      </c>
      <c r="H731" s="118" t="s">
        <v>491</v>
      </c>
      <c r="I731" s="119" t="s">
        <v>1</v>
      </c>
      <c r="K731" s="122" t="s">
        <v>1</v>
      </c>
    </row>
    <row r="732" spans="1:11" ht="12.75">
      <c r="A732" s="115">
        <v>730</v>
      </c>
      <c r="B732" s="118" t="s">
        <v>73</v>
      </c>
      <c r="C732" s="119">
        <v>308</v>
      </c>
      <c r="D732" s="120" t="s">
        <v>25</v>
      </c>
      <c r="E732" s="120" t="s">
        <v>708</v>
      </c>
      <c r="F732" s="119" t="s">
        <v>88</v>
      </c>
      <c r="G732" s="121">
        <v>12445</v>
      </c>
      <c r="H732" s="118" t="s">
        <v>491</v>
      </c>
      <c r="I732" s="119" t="s">
        <v>1</v>
      </c>
      <c r="K732" s="122" t="s">
        <v>1</v>
      </c>
    </row>
    <row r="733" spans="1:11" ht="12.75">
      <c r="A733" s="115">
        <v>731</v>
      </c>
      <c r="B733" s="118" t="s">
        <v>73</v>
      </c>
      <c r="C733" s="119">
        <v>308</v>
      </c>
      <c r="D733" s="120" t="s">
        <v>25</v>
      </c>
      <c r="E733" s="120" t="s">
        <v>718</v>
      </c>
      <c r="F733" s="119" t="s">
        <v>78</v>
      </c>
      <c r="G733" s="121">
        <v>11165</v>
      </c>
      <c r="H733" s="118" t="s">
        <v>491</v>
      </c>
      <c r="I733" s="119" t="s">
        <v>1</v>
      </c>
      <c r="K733" s="122" t="s">
        <v>1</v>
      </c>
    </row>
    <row r="734" spans="1:11" ht="12.75">
      <c r="A734" s="115">
        <v>732</v>
      </c>
      <c r="B734" s="118" t="s">
        <v>73</v>
      </c>
      <c r="C734" s="119">
        <v>308</v>
      </c>
      <c r="D734" s="120" t="s">
        <v>77</v>
      </c>
      <c r="E734" s="120" t="s">
        <v>702</v>
      </c>
      <c r="F734" s="119" t="s">
        <v>72</v>
      </c>
      <c r="G734" s="121">
        <v>4569</v>
      </c>
      <c r="H734" s="118" t="s">
        <v>491</v>
      </c>
      <c r="I734" s="119" t="s">
        <v>1</v>
      </c>
      <c r="K734" s="122" t="s">
        <v>1</v>
      </c>
    </row>
    <row r="735" spans="1:11" ht="12.75">
      <c r="A735" s="115">
        <v>733</v>
      </c>
      <c r="B735" s="118" t="s">
        <v>73</v>
      </c>
      <c r="C735" s="119">
        <v>308</v>
      </c>
      <c r="D735" s="120" t="s">
        <v>808</v>
      </c>
      <c r="E735" s="120" t="s">
        <v>958</v>
      </c>
      <c r="F735" s="119" t="s">
        <v>78</v>
      </c>
      <c r="G735" s="121">
        <v>8597</v>
      </c>
      <c r="H735" s="118" t="s">
        <v>491</v>
      </c>
      <c r="I735" s="119" t="s">
        <v>1</v>
      </c>
      <c r="K735" s="122" t="s">
        <v>1</v>
      </c>
    </row>
    <row r="736" spans="1:11" ht="12.75">
      <c r="A736" s="115">
        <v>734</v>
      </c>
      <c r="B736" s="118" t="s">
        <v>73</v>
      </c>
      <c r="C736" s="119">
        <v>308</v>
      </c>
      <c r="D736" s="120" t="s">
        <v>25</v>
      </c>
      <c r="E736" s="120" t="s">
        <v>723</v>
      </c>
      <c r="F736" s="119" t="s">
        <v>112</v>
      </c>
      <c r="G736" s="121">
        <v>12659</v>
      </c>
      <c r="H736" s="118" t="s">
        <v>491</v>
      </c>
      <c r="I736" s="119" t="s">
        <v>1</v>
      </c>
      <c r="K736" s="122" t="s">
        <v>1</v>
      </c>
    </row>
    <row r="737" spans="1:11" ht="12.75">
      <c r="A737" s="115">
        <v>735</v>
      </c>
      <c r="B737" s="118" t="s">
        <v>73</v>
      </c>
      <c r="C737" s="119">
        <v>308</v>
      </c>
      <c r="D737" s="120" t="s">
        <v>25</v>
      </c>
      <c r="E737" s="120" t="s">
        <v>335</v>
      </c>
      <c r="F737" s="119" t="s">
        <v>78</v>
      </c>
      <c r="G737" s="121">
        <v>8657</v>
      </c>
      <c r="H737" s="118" t="s">
        <v>491</v>
      </c>
      <c r="I737" s="119" t="s">
        <v>1</v>
      </c>
      <c r="K737" s="122" t="s">
        <v>1</v>
      </c>
    </row>
    <row r="738" spans="1:11" ht="12.75">
      <c r="A738" s="115">
        <v>736</v>
      </c>
      <c r="B738" s="118" t="s">
        <v>73</v>
      </c>
      <c r="C738" s="119">
        <v>308</v>
      </c>
      <c r="D738" s="120" t="s">
        <v>25</v>
      </c>
      <c r="E738" s="120" t="s">
        <v>714</v>
      </c>
      <c r="F738" s="119" t="s">
        <v>81</v>
      </c>
      <c r="G738" s="121">
        <v>7772</v>
      </c>
      <c r="H738" s="118" t="s">
        <v>491</v>
      </c>
      <c r="I738" s="119" t="s">
        <v>1</v>
      </c>
      <c r="K738" s="122" t="s">
        <v>1</v>
      </c>
    </row>
    <row r="739" spans="1:11" ht="12.75">
      <c r="A739" s="115">
        <v>737</v>
      </c>
      <c r="B739" s="118" t="s">
        <v>73</v>
      </c>
      <c r="C739" s="119">
        <v>308</v>
      </c>
      <c r="D739" s="120" t="s">
        <v>808</v>
      </c>
      <c r="E739" s="120" t="s">
        <v>959</v>
      </c>
      <c r="F739" s="119" t="s">
        <v>85</v>
      </c>
      <c r="G739" s="121">
        <v>8661</v>
      </c>
      <c r="H739" s="118" t="s">
        <v>491</v>
      </c>
      <c r="I739" s="119" t="s">
        <v>1</v>
      </c>
      <c r="K739" s="122" t="s">
        <v>1</v>
      </c>
    </row>
    <row r="740" spans="1:11" ht="12.75">
      <c r="A740" s="115">
        <v>738</v>
      </c>
      <c r="B740" s="118" t="s">
        <v>73</v>
      </c>
      <c r="C740" s="119">
        <v>308</v>
      </c>
      <c r="D740" s="120" t="s">
        <v>77</v>
      </c>
      <c r="E740" s="120" t="s">
        <v>415</v>
      </c>
      <c r="F740" s="119" t="s">
        <v>69</v>
      </c>
      <c r="G740" s="121">
        <v>975</v>
      </c>
      <c r="H740" s="118" t="s">
        <v>491</v>
      </c>
      <c r="I740" s="119" t="s">
        <v>1</v>
      </c>
      <c r="K740" s="122" t="s">
        <v>1</v>
      </c>
    </row>
    <row r="741" spans="1:11" ht="12.75">
      <c r="A741" s="115">
        <v>739</v>
      </c>
      <c r="B741" s="118" t="s">
        <v>80</v>
      </c>
      <c r="C741" s="119">
        <v>308</v>
      </c>
      <c r="D741" s="120" t="s">
        <v>808</v>
      </c>
      <c r="E741" s="120" t="s">
        <v>1036</v>
      </c>
      <c r="F741" s="119" t="s">
        <v>72</v>
      </c>
      <c r="G741" s="121">
        <v>13888</v>
      </c>
      <c r="H741" s="118" t="s">
        <v>491</v>
      </c>
      <c r="I741" s="119"/>
      <c r="K741" s="122" t="s">
        <v>1</v>
      </c>
    </row>
    <row r="742" spans="1:11" ht="12.75">
      <c r="A742" s="115">
        <v>740</v>
      </c>
      <c r="B742" s="118" t="s">
        <v>73</v>
      </c>
      <c r="C742" s="119">
        <v>308</v>
      </c>
      <c r="D742" s="120" t="s">
        <v>25</v>
      </c>
      <c r="E742" s="120" t="s">
        <v>713</v>
      </c>
      <c r="F742" s="119" t="s">
        <v>112</v>
      </c>
      <c r="G742" s="121">
        <v>8908</v>
      </c>
      <c r="H742" s="118" t="s">
        <v>491</v>
      </c>
      <c r="I742" s="119" t="s">
        <v>1</v>
      </c>
      <c r="K742" s="122" t="s">
        <v>1</v>
      </c>
    </row>
    <row r="743" spans="1:11" ht="12.75">
      <c r="A743" s="115">
        <v>741</v>
      </c>
      <c r="B743" s="118" t="s">
        <v>73</v>
      </c>
      <c r="C743" s="119">
        <v>308</v>
      </c>
      <c r="D743" s="120" t="s">
        <v>808</v>
      </c>
      <c r="E743" s="120" t="s">
        <v>960</v>
      </c>
      <c r="F743" s="119" t="s">
        <v>69</v>
      </c>
      <c r="G743" s="121">
        <v>13132</v>
      </c>
      <c r="H743" s="118" t="s">
        <v>491</v>
      </c>
      <c r="I743" s="119" t="s">
        <v>1</v>
      </c>
      <c r="J743" s="124" t="s">
        <v>1001</v>
      </c>
      <c r="K743" s="122" t="s">
        <v>1</v>
      </c>
    </row>
    <row r="744" spans="1:11" ht="12.75">
      <c r="A744" s="115">
        <v>742</v>
      </c>
      <c r="B744" s="118" t="s">
        <v>73</v>
      </c>
      <c r="C744" s="119">
        <v>308</v>
      </c>
      <c r="D744" s="120" t="s">
        <v>25</v>
      </c>
      <c r="E744" s="120" t="s">
        <v>1037</v>
      </c>
      <c r="F744" s="119" t="s">
        <v>95</v>
      </c>
      <c r="G744" s="121">
        <v>13522</v>
      </c>
      <c r="H744" s="118" t="s">
        <v>491</v>
      </c>
      <c r="I744" s="119"/>
      <c r="K744" s="122" t="s">
        <v>1</v>
      </c>
    </row>
    <row r="745" spans="1:11" ht="12.75">
      <c r="A745" s="115">
        <v>743</v>
      </c>
      <c r="B745" s="118" t="s">
        <v>80</v>
      </c>
      <c r="C745" s="119">
        <v>308</v>
      </c>
      <c r="D745" s="120" t="s">
        <v>808</v>
      </c>
      <c r="E745" s="120" t="s">
        <v>1038</v>
      </c>
      <c r="F745" s="119" t="s">
        <v>85</v>
      </c>
      <c r="G745" s="121">
        <v>13891</v>
      </c>
      <c r="H745" s="118" t="s">
        <v>491</v>
      </c>
      <c r="I745" s="119"/>
      <c r="K745" s="122" t="s">
        <v>1</v>
      </c>
    </row>
    <row r="746" spans="1:11" ht="12.75">
      <c r="A746" s="115">
        <v>744</v>
      </c>
      <c r="B746" s="118" t="s">
        <v>73</v>
      </c>
      <c r="C746" s="119">
        <v>308</v>
      </c>
      <c r="D746" s="120" t="s">
        <v>25</v>
      </c>
      <c r="E746" s="120" t="s">
        <v>719</v>
      </c>
      <c r="F746" s="119" t="s">
        <v>78</v>
      </c>
      <c r="G746" s="121">
        <v>5154</v>
      </c>
      <c r="H746" s="118" t="s">
        <v>491</v>
      </c>
      <c r="I746" s="119" t="s">
        <v>1</v>
      </c>
      <c r="K746" s="122" t="s">
        <v>1</v>
      </c>
    </row>
    <row r="747" spans="1:11" ht="12.75">
      <c r="A747" s="115">
        <v>745</v>
      </c>
      <c r="B747" s="118" t="s">
        <v>73</v>
      </c>
      <c r="C747" s="119">
        <v>308</v>
      </c>
      <c r="D747" s="120" t="s">
        <v>808</v>
      </c>
      <c r="E747" s="120" t="s">
        <v>961</v>
      </c>
      <c r="F747" s="119" t="s">
        <v>72</v>
      </c>
      <c r="G747" s="121">
        <v>240</v>
      </c>
      <c r="H747" s="118" t="s">
        <v>491</v>
      </c>
      <c r="I747" s="119" t="s">
        <v>1</v>
      </c>
      <c r="K747" s="122" t="s">
        <v>1</v>
      </c>
    </row>
    <row r="748" spans="1:11" ht="12.75">
      <c r="A748" s="115">
        <v>746</v>
      </c>
      <c r="B748" s="118" t="s">
        <v>73</v>
      </c>
      <c r="C748" s="119">
        <v>308</v>
      </c>
      <c r="D748" s="120" t="s">
        <v>808</v>
      </c>
      <c r="E748" s="120" t="s">
        <v>962</v>
      </c>
      <c r="F748" s="119" t="s">
        <v>69</v>
      </c>
      <c r="G748" s="121">
        <v>1106</v>
      </c>
      <c r="H748" s="118" t="s">
        <v>491</v>
      </c>
      <c r="I748" s="119" t="s">
        <v>1</v>
      </c>
      <c r="K748" s="122" t="s">
        <v>1</v>
      </c>
    </row>
    <row r="749" spans="1:11" ht="12.75">
      <c r="A749" s="115">
        <v>747</v>
      </c>
      <c r="B749" s="118" t="s">
        <v>73</v>
      </c>
      <c r="C749" s="119">
        <v>308</v>
      </c>
      <c r="D749" s="120" t="s">
        <v>25</v>
      </c>
      <c r="E749" s="120" t="s">
        <v>1039</v>
      </c>
      <c r="F749" s="119" t="s">
        <v>85</v>
      </c>
      <c r="G749" s="121">
        <v>13432</v>
      </c>
      <c r="H749" s="118" t="s">
        <v>491</v>
      </c>
      <c r="I749" s="119" t="s">
        <v>1</v>
      </c>
      <c r="K749" s="122" t="s">
        <v>1</v>
      </c>
    </row>
    <row r="750" spans="1:11" ht="12.75">
      <c r="A750" s="115">
        <v>748</v>
      </c>
      <c r="B750" s="118" t="s">
        <v>73</v>
      </c>
      <c r="C750" s="119">
        <v>308</v>
      </c>
      <c r="D750" s="120" t="s">
        <v>25</v>
      </c>
      <c r="E750" s="120" t="s">
        <v>1039</v>
      </c>
      <c r="F750" s="119" t="s">
        <v>85</v>
      </c>
      <c r="G750" s="121">
        <v>13432</v>
      </c>
      <c r="H750" s="118" t="s">
        <v>491</v>
      </c>
      <c r="I750" s="119"/>
      <c r="K750" s="122" t="s">
        <v>1</v>
      </c>
    </row>
    <row r="751" spans="1:11" ht="12.75">
      <c r="A751" s="115">
        <v>749</v>
      </c>
      <c r="B751" s="118" t="s">
        <v>73</v>
      </c>
      <c r="C751" s="119">
        <v>308</v>
      </c>
      <c r="D751" s="120" t="s">
        <v>25</v>
      </c>
      <c r="E751" s="120" t="s">
        <v>717</v>
      </c>
      <c r="F751" s="119" t="s">
        <v>78</v>
      </c>
      <c r="G751" s="121">
        <v>11166</v>
      </c>
      <c r="H751" s="118" t="s">
        <v>491</v>
      </c>
      <c r="I751" s="119" t="s">
        <v>1</v>
      </c>
      <c r="K751" s="122" t="s">
        <v>1</v>
      </c>
    </row>
    <row r="752" spans="1:11" ht="12.75">
      <c r="A752" s="115">
        <v>750</v>
      </c>
      <c r="B752" s="118" t="s">
        <v>73</v>
      </c>
      <c r="C752" s="119">
        <v>308</v>
      </c>
      <c r="D752" s="120" t="s">
        <v>77</v>
      </c>
      <c r="E752" s="120" t="s">
        <v>705</v>
      </c>
      <c r="F752" s="119" t="s">
        <v>72</v>
      </c>
      <c r="G752" s="121">
        <v>11164</v>
      </c>
      <c r="H752" s="118" t="s">
        <v>491</v>
      </c>
      <c r="I752" s="119" t="s">
        <v>1</v>
      </c>
      <c r="K752" s="122" t="s">
        <v>1</v>
      </c>
    </row>
    <row r="753" spans="1:11" ht="12.75">
      <c r="A753" s="115">
        <v>751</v>
      </c>
      <c r="B753" s="118" t="s">
        <v>73</v>
      </c>
      <c r="C753" s="119">
        <v>308</v>
      </c>
      <c r="D753" s="120" t="s">
        <v>25</v>
      </c>
      <c r="E753" s="120" t="s">
        <v>728</v>
      </c>
      <c r="F753" s="119" t="s">
        <v>78</v>
      </c>
      <c r="G753" s="121">
        <v>7112</v>
      </c>
      <c r="H753" s="118" t="s">
        <v>491</v>
      </c>
      <c r="I753" s="119" t="s">
        <v>1</v>
      </c>
      <c r="K753" s="122" t="s">
        <v>1</v>
      </c>
    </row>
    <row r="754" spans="1:11" ht="12.75">
      <c r="A754" s="115">
        <v>752</v>
      </c>
      <c r="B754" s="118" t="s">
        <v>73</v>
      </c>
      <c r="C754" s="119">
        <v>308</v>
      </c>
      <c r="D754" s="120" t="s">
        <v>25</v>
      </c>
      <c r="E754" s="120" t="s">
        <v>276</v>
      </c>
      <c r="F754" s="119" t="s">
        <v>75</v>
      </c>
      <c r="G754" s="121">
        <v>6499</v>
      </c>
      <c r="H754" s="118" t="s">
        <v>491</v>
      </c>
      <c r="I754" s="119" t="s">
        <v>1</v>
      </c>
      <c r="J754" s="124" t="s">
        <v>1002</v>
      </c>
      <c r="K754" s="122" t="s">
        <v>1</v>
      </c>
    </row>
    <row r="755" spans="1:11" ht="12.75">
      <c r="A755" s="115">
        <v>753</v>
      </c>
      <c r="B755" s="118" t="s">
        <v>73</v>
      </c>
      <c r="C755" s="119">
        <v>308</v>
      </c>
      <c r="D755" s="120" t="s">
        <v>25</v>
      </c>
      <c r="E755" s="120" t="s">
        <v>726</v>
      </c>
      <c r="F755" s="119" t="s">
        <v>112</v>
      </c>
      <c r="G755" s="121">
        <v>12431</v>
      </c>
      <c r="H755" s="118" t="s">
        <v>491</v>
      </c>
      <c r="I755" s="119" t="s">
        <v>1</v>
      </c>
      <c r="K755" s="122" t="s">
        <v>1</v>
      </c>
    </row>
    <row r="756" spans="1:11" ht="12.75">
      <c r="A756" s="115">
        <v>754</v>
      </c>
      <c r="B756" s="118" t="s">
        <v>73</v>
      </c>
      <c r="C756" s="119">
        <v>308</v>
      </c>
      <c r="D756" s="120" t="s">
        <v>25</v>
      </c>
      <c r="E756" s="120" t="s">
        <v>725</v>
      </c>
      <c r="F756" s="119" t="s">
        <v>112</v>
      </c>
      <c r="G756" s="121">
        <v>12136</v>
      </c>
      <c r="H756" s="118" t="s">
        <v>491</v>
      </c>
      <c r="I756" s="119" t="s">
        <v>1</v>
      </c>
      <c r="K756" s="122" t="s">
        <v>1</v>
      </c>
    </row>
    <row r="757" spans="1:11" ht="12.75">
      <c r="A757" s="115">
        <v>755</v>
      </c>
      <c r="B757" s="118" t="s">
        <v>73</v>
      </c>
      <c r="C757" s="119">
        <v>308</v>
      </c>
      <c r="D757" s="120" t="s">
        <v>25</v>
      </c>
      <c r="E757" s="120" t="s">
        <v>715</v>
      </c>
      <c r="F757" s="119" t="s">
        <v>81</v>
      </c>
      <c r="G757" s="121">
        <v>12249</v>
      </c>
      <c r="H757" s="118" t="s">
        <v>491</v>
      </c>
      <c r="I757" s="119" t="s">
        <v>1</v>
      </c>
      <c r="K757" s="122" t="s">
        <v>1</v>
      </c>
    </row>
    <row r="758" spans="1:11" ht="12.75">
      <c r="A758" s="115">
        <v>756</v>
      </c>
      <c r="B758" s="118" t="s">
        <v>73</v>
      </c>
      <c r="C758" s="119">
        <v>308</v>
      </c>
      <c r="D758" s="120" t="s">
        <v>25</v>
      </c>
      <c r="E758" s="120" t="s">
        <v>709</v>
      </c>
      <c r="F758" s="119" t="s">
        <v>95</v>
      </c>
      <c r="G758" s="121">
        <v>12821</v>
      </c>
      <c r="H758" s="118" t="s">
        <v>491</v>
      </c>
      <c r="I758" s="119" t="s">
        <v>1</v>
      </c>
      <c r="K758" s="122" t="s">
        <v>1</v>
      </c>
    </row>
    <row r="759" spans="1:11" ht="12.75">
      <c r="A759" s="115">
        <v>757</v>
      </c>
      <c r="B759" s="118" t="s">
        <v>73</v>
      </c>
      <c r="C759" s="119">
        <v>308</v>
      </c>
      <c r="D759" s="120" t="s">
        <v>25</v>
      </c>
      <c r="E759" s="120" t="s">
        <v>722</v>
      </c>
      <c r="F759" s="119" t="s">
        <v>78</v>
      </c>
      <c r="G759" s="121">
        <v>6516</v>
      </c>
      <c r="H759" s="118" t="s">
        <v>491</v>
      </c>
      <c r="I759" s="119" t="s">
        <v>1</v>
      </c>
      <c r="K759" s="122" t="s">
        <v>1</v>
      </c>
    </row>
    <row r="760" spans="1:11" ht="12.75">
      <c r="A760" s="115">
        <v>758</v>
      </c>
      <c r="B760" s="118" t="s">
        <v>73</v>
      </c>
      <c r="C760" s="119">
        <v>308</v>
      </c>
      <c r="D760" s="120" t="s">
        <v>808</v>
      </c>
      <c r="E760" s="120" t="s">
        <v>963</v>
      </c>
      <c r="F760" s="119" t="s">
        <v>75</v>
      </c>
      <c r="G760" s="121">
        <v>1511</v>
      </c>
      <c r="H760" s="118" t="s">
        <v>491</v>
      </c>
      <c r="I760" s="119" t="s">
        <v>1</v>
      </c>
      <c r="K760" s="122" t="s">
        <v>1</v>
      </c>
    </row>
    <row r="761" spans="1:11" ht="12.75">
      <c r="A761" s="115">
        <v>759</v>
      </c>
      <c r="B761" s="118" t="s">
        <v>73</v>
      </c>
      <c r="C761" s="119">
        <v>308</v>
      </c>
      <c r="D761" s="120" t="s">
        <v>25</v>
      </c>
      <c r="E761" s="120" t="s">
        <v>302</v>
      </c>
      <c r="F761" s="119" t="s">
        <v>88</v>
      </c>
      <c r="G761" s="121">
        <v>11167</v>
      </c>
      <c r="H761" s="118" t="s">
        <v>491</v>
      </c>
      <c r="I761" s="119" t="s">
        <v>1</v>
      </c>
      <c r="K761" s="122" t="s">
        <v>1</v>
      </c>
    </row>
    <row r="762" spans="1:11" ht="12.75">
      <c r="A762" s="115">
        <v>760</v>
      </c>
      <c r="B762" s="118" t="s">
        <v>73</v>
      </c>
      <c r="C762" s="119">
        <v>308</v>
      </c>
      <c r="D762" s="120" t="s">
        <v>808</v>
      </c>
      <c r="E762" s="120" t="s">
        <v>964</v>
      </c>
      <c r="F762" s="119" t="s">
        <v>72</v>
      </c>
      <c r="G762" s="121">
        <v>2228</v>
      </c>
      <c r="H762" s="118" t="s">
        <v>491</v>
      </c>
      <c r="I762" s="119" t="s">
        <v>1</v>
      </c>
      <c r="K762" s="122" t="s">
        <v>1</v>
      </c>
    </row>
    <row r="763" spans="1:11" ht="12.75">
      <c r="A763" s="115">
        <v>761</v>
      </c>
      <c r="B763" s="118" t="s">
        <v>73</v>
      </c>
      <c r="C763" s="119">
        <v>308</v>
      </c>
      <c r="D763" s="120" t="s">
        <v>808</v>
      </c>
      <c r="E763" s="120" t="s">
        <v>965</v>
      </c>
      <c r="F763" s="119" t="s">
        <v>75</v>
      </c>
      <c r="G763" s="121">
        <v>119</v>
      </c>
      <c r="H763" s="118" t="s">
        <v>491</v>
      </c>
      <c r="I763" s="119" t="s">
        <v>1</v>
      </c>
      <c r="K763" s="122" t="s">
        <v>1</v>
      </c>
    </row>
    <row r="764" spans="1:11" ht="12.75">
      <c r="A764" s="115">
        <v>762</v>
      </c>
      <c r="B764" s="118" t="s">
        <v>73</v>
      </c>
      <c r="C764" s="119">
        <v>308</v>
      </c>
      <c r="D764" s="120" t="s">
        <v>25</v>
      </c>
      <c r="E764" s="120" t="s">
        <v>729</v>
      </c>
      <c r="F764" s="119" t="s">
        <v>81</v>
      </c>
      <c r="G764" s="121">
        <v>12432</v>
      </c>
      <c r="H764" s="118" t="s">
        <v>491</v>
      </c>
      <c r="I764" s="119" t="s">
        <v>1</v>
      </c>
      <c r="K764" s="122" t="s">
        <v>1</v>
      </c>
    </row>
    <row r="765" spans="1:11" ht="12.75">
      <c r="A765" s="115">
        <v>763</v>
      </c>
      <c r="B765" s="118" t="s">
        <v>73</v>
      </c>
      <c r="C765" s="119">
        <v>308</v>
      </c>
      <c r="D765" s="120" t="s">
        <v>25</v>
      </c>
      <c r="E765" s="120" t="s">
        <v>1040</v>
      </c>
      <c r="F765" s="119" t="s">
        <v>112</v>
      </c>
      <c r="G765" s="121">
        <v>13521</v>
      </c>
      <c r="H765" s="118" t="s">
        <v>491</v>
      </c>
      <c r="I765" s="119"/>
      <c r="K765" s="122" t="s">
        <v>1</v>
      </c>
    </row>
    <row r="766" spans="1:11" ht="12.75">
      <c r="A766" s="115">
        <v>764</v>
      </c>
      <c r="B766" s="118" t="s">
        <v>73</v>
      </c>
      <c r="C766" s="119">
        <v>308</v>
      </c>
      <c r="D766" s="120" t="s">
        <v>25</v>
      </c>
      <c r="E766" s="120" t="s">
        <v>721</v>
      </c>
      <c r="F766" s="119" t="s">
        <v>78</v>
      </c>
      <c r="G766" s="121">
        <v>8719</v>
      </c>
      <c r="H766" s="118" t="s">
        <v>491</v>
      </c>
      <c r="I766" s="119" t="s">
        <v>1</v>
      </c>
      <c r="K766" s="122" t="s">
        <v>1</v>
      </c>
    </row>
    <row r="767" spans="1:11" ht="12.75">
      <c r="A767" s="115">
        <v>765</v>
      </c>
      <c r="B767" s="118" t="s">
        <v>73</v>
      </c>
      <c r="C767" s="119">
        <v>308</v>
      </c>
      <c r="D767" s="120" t="s">
        <v>808</v>
      </c>
      <c r="E767" s="120" t="s">
        <v>966</v>
      </c>
      <c r="F767" s="119" t="s">
        <v>72</v>
      </c>
      <c r="G767" s="121">
        <v>7539</v>
      </c>
      <c r="H767" s="118" t="s">
        <v>491</v>
      </c>
      <c r="I767" s="119" t="s">
        <v>1</v>
      </c>
      <c r="K767" s="122" t="s">
        <v>1</v>
      </c>
    </row>
    <row r="768" spans="1:11" ht="12.75">
      <c r="A768" s="115">
        <v>766</v>
      </c>
      <c r="B768" s="118" t="s">
        <v>73</v>
      </c>
      <c r="C768" s="119">
        <v>308</v>
      </c>
      <c r="D768" s="120" t="s">
        <v>25</v>
      </c>
      <c r="E768" s="120" t="s">
        <v>712</v>
      </c>
      <c r="F768" s="119" t="s">
        <v>88</v>
      </c>
      <c r="G768" s="121">
        <v>11236</v>
      </c>
      <c r="H768" s="118" t="s">
        <v>491</v>
      </c>
      <c r="I768" s="119" t="s">
        <v>1</v>
      </c>
      <c r="K768" s="122" t="s">
        <v>1</v>
      </c>
    </row>
    <row r="769" spans="1:11" ht="12.75">
      <c r="A769" s="115">
        <v>767</v>
      </c>
      <c r="B769" s="118" t="s">
        <v>73</v>
      </c>
      <c r="C769" s="119">
        <v>308</v>
      </c>
      <c r="D769" s="120" t="s">
        <v>808</v>
      </c>
      <c r="E769" s="120" t="s">
        <v>967</v>
      </c>
      <c r="F769" s="119" t="s">
        <v>72</v>
      </c>
      <c r="G769" s="121">
        <v>548</v>
      </c>
      <c r="H769" s="118" t="s">
        <v>491</v>
      </c>
      <c r="I769" s="119" t="s">
        <v>1</v>
      </c>
      <c r="K769" s="122" t="s">
        <v>1</v>
      </c>
    </row>
    <row r="770" spans="1:11" ht="12.75">
      <c r="A770" s="115">
        <v>768</v>
      </c>
      <c r="B770" s="118" t="s">
        <v>73</v>
      </c>
      <c r="C770" s="119">
        <v>308</v>
      </c>
      <c r="D770" s="120" t="s">
        <v>25</v>
      </c>
      <c r="E770" s="120" t="s">
        <v>720</v>
      </c>
      <c r="F770" s="119" t="s">
        <v>85</v>
      </c>
      <c r="G770" s="121">
        <v>5240</v>
      </c>
      <c r="H770" s="118" t="s">
        <v>491</v>
      </c>
      <c r="I770" s="119" t="s">
        <v>1</v>
      </c>
      <c r="K770" s="122" t="s">
        <v>1</v>
      </c>
    </row>
    <row r="771" spans="1:11" ht="12.75">
      <c r="A771" s="115">
        <v>769</v>
      </c>
      <c r="B771" s="118" t="s">
        <v>73</v>
      </c>
      <c r="C771" s="119">
        <v>308</v>
      </c>
      <c r="D771" s="120" t="s">
        <v>25</v>
      </c>
      <c r="E771" s="120" t="s">
        <v>1041</v>
      </c>
      <c r="F771" s="119" t="s">
        <v>88</v>
      </c>
      <c r="G771" s="121">
        <v>11823</v>
      </c>
      <c r="H771" s="118" t="s">
        <v>491</v>
      </c>
      <c r="I771" s="119" t="s">
        <v>1</v>
      </c>
      <c r="K771" s="122" t="s">
        <v>1</v>
      </c>
    </row>
    <row r="772" spans="1:11" ht="12.75">
      <c r="A772" s="115">
        <v>770</v>
      </c>
      <c r="B772" s="118" t="s">
        <v>73</v>
      </c>
      <c r="C772" s="119">
        <v>308</v>
      </c>
      <c r="D772" s="120" t="s">
        <v>808</v>
      </c>
      <c r="E772" s="120" t="s">
        <v>968</v>
      </c>
      <c r="F772" s="119" t="s">
        <v>72</v>
      </c>
      <c r="G772" s="121">
        <v>4540</v>
      </c>
      <c r="H772" s="118" t="s">
        <v>491</v>
      </c>
      <c r="I772" s="119" t="s">
        <v>1</v>
      </c>
      <c r="K772" s="122" t="s">
        <v>1</v>
      </c>
    </row>
    <row r="773" spans="1:11" ht="12.75">
      <c r="A773" s="115">
        <v>771</v>
      </c>
      <c r="B773" s="118" t="s">
        <v>73</v>
      </c>
      <c r="C773" s="119">
        <v>308</v>
      </c>
      <c r="D773" s="120" t="s">
        <v>808</v>
      </c>
      <c r="E773" s="120" t="s">
        <v>969</v>
      </c>
      <c r="F773" s="119" t="s">
        <v>72</v>
      </c>
      <c r="G773" s="121">
        <v>8967</v>
      </c>
      <c r="H773" s="118" t="s">
        <v>491</v>
      </c>
      <c r="I773" s="119" t="s">
        <v>1</v>
      </c>
      <c r="K773" s="122" t="s">
        <v>1</v>
      </c>
    </row>
    <row r="774" spans="1:11" ht="12.75">
      <c r="A774" s="115">
        <v>772</v>
      </c>
      <c r="B774" s="118" t="s">
        <v>73</v>
      </c>
      <c r="C774" s="119">
        <v>308</v>
      </c>
      <c r="D774" s="120" t="s">
        <v>808</v>
      </c>
      <c r="E774" s="120" t="s">
        <v>970</v>
      </c>
      <c r="F774" s="119" t="s">
        <v>72</v>
      </c>
      <c r="G774" s="121">
        <v>511</v>
      </c>
      <c r="H774" s="118" t="s">
        <v>491</v>
      </c>
      <c r="I774" s="119" t="s">
        <v>1</v>
      </c>
      <c r="K774" s="122" t="s">
        <v>1</v>
      </c>
    </row>
    <row r="775" spans="1:11" ht="12.75">
      <c r="A775" s="115">
        <v>773</v>
      </c>
      <c r="B775" s="118" t="s">
        <v>80</v>
      </c>
      <c r="C775" s="119">
        <v>308</v>
      </c>
      <c r="D775" s="120" t="s">
        <v>25</v>
      </c>
      <c r="E775" s="120" t="s">
        <v>707</v>
      </c>
      <c r="F775" s="119" t="s">
        <v>88</v>
      </c>
      <c r="G775" s="121">
        <v>11746</v>
      </c>
      <c r="H775" s="118" t="s">
        <v>491</v>
      </c>
      <c r="I775" s="119" t="s">
        <v>1</v>
      </c>
      <c r="K775" s="122" t="s">
        <v>1</v>
      </c>
    </row>
    <row r="776" spans="1:11" ht="12.75">
      <c r="A776" s="115">
        <v>774</v>
      </c>
      <c r="B776" s="118" t="s">
        <v>73</v>
      </c>
      <c r="C776" s="119">
        <v>308</v>
      </c>
      <c r="D776" s="120" t="s">
        <v>77</v>
      </c>
      <c r="E776" s="120" t="s">
        <v>704</v>
      </c>
      <c r="F776" s="119" t="s">
        <v>69</v>
      </c>
      <c r="G776" s="121">
        <v>1067</v>
      </c>
      <c r="H776" s="118" t="s">
        <v>491</v>
      </c>
      <c r="I776" s="119" t="s">
        <v>1</v>
      </c>
      <c r="K776" s="122" t="s">
        <v>1</v>
      </c>
    </row>
    <row r="777" spans="1:11" ht="12.75">
      <c r="A777" s="115">
        <v>775</v>
      </c>
      <c r="B777" s="118" t="s">
        <v>73</v>
      </c>
      <c r="C777" s="119">
        <v>309</v>
      </c>
      <c r="D777" s="120" t="s">
        <v>77</v>
      </c>
      <c r="E777" s="120" t="s">
        <v>426</v>
      </c>
      <c r="F777" s="119" t="s">
        <v>78</v>
      </c>
      <c r="G777" s="121">
        <v>11161</v>
      </c>
      <c r="H777" s="118" t="s">
        <v>427</v>
      </c>
      <c r="I777" s="119" t="s">
        <v>1</v>
      </c>
      <c r="K777" s="122" t="s">
        <v>1</v>
      </c>
    </row>
    <row r="778" spans="1:11" ht="12.75">
      <c r="A778" s="115">
        <v>776</v>
      </c>
      <c r="B778" s="118" t="s">
        <v>73</v>
      </c>
      <c r="C778" s="119">
        <v>309</v>
      </c>
      <c r="D778" s="120" t="s">
        <v>808</v>
      </c>
      <c r="E778" s="120" t="s">
        <v>971</v>
      </c>
      <c r="F778" s="119" t="s">
        <v>81</v>
      </c>
      <c r="G778" s="121">
        <v>10681</v>
      </c>
      <c r="H778" s="118" t="s">
        <v>427</v>
      </c>
      <c r="I778" s="119" t="s">
        <v>1</v>
      </c>
      <c r="K778" s="122" t="s">
        <v>1</v>
      </c>
    </row>
    <row r="779" spans="1:11" ht="12.75">
      <c r="A779" s="115">
        <v>777</v>
      </c>
      <c r="B779" s="118" t="s">
        <v>73</v>
      </c>
      <c r="C779" s="119">
        <v>309</v>
      </c>
      <c r="D779" s="120" t="s">
        <v>77</v>
      </c>
      <c r="E779" s="120" t="s">
        <v>428</v>
      </c>
      <c r="F779" s="119" t="s">
        <v>78</v>
      </c>
      <c r="G779" s="121">
        <v>8315</v>
      </c>
      <c r="H779" s="118" t="s">
        <v>427</v>
      </c>
      <c r="I779" s="119" t="s">
        <v>1</v>
      </c>
      <c r="K779" s="122" t="s">
        <v>1</v>
      </c>
    </row>
    <row r="780" spans="1:11" ht="12.75">
      <c r="A780" s="115">
        <v>778</v>
      </c>
      <c r="B780" s="118" t="s">
        <v>73</v>
      </c>
      <c r="C780" s="119">
        <v>309</v>
      </c>
      <c r="D780" s="120" t="s">
        <v>25</v>
      </c>
      <c r="E780" s="120" t="s">
        <v>737</v>
      </c>
      <c r="F780" s="119" t="s">
        <v>88</v>
      </c>
      <c r="G780" s="121">
        <v>11867</v>
      </c>
      <c r="H780" s="118" t="s">
        <v>427</v>
      </c>
      <c r="I780" s="119" t="s">
        <v>1</v>
      </c>
      <c r="K780" s="122" t="s">
        <v>1</v>
      </c>
    </row>
    <row r="781" spans="1:11" ht="12.75">
      <c r="A781" s="115">
        <v>779</v>
      </c>
      <c r="B781" s="118" t="s">
        <v>73</v>
      </c>
      <c r="C781" s="119">
        <v>309</v>
      </c>
      <c r="D781" s="120" t="s">
        <v>808</v>
      </c>
      <c r="E781" s="120" t="s">
        <v>972</v>
      </c>
      <c r="F781" s="119" t="s">
        <v>72</v>
      </c>
      <c r="G781" s="121">
        <v>692</v>
      </c>
      <c r="H781" s="118" t="s">
        <v>427</v>
      </c>
      <c r="I781" s="119" t="s">
        <v>1</v>
      </c>
      <c r="K781" s="122" t="s">
        <v>1</v>
      </c>
    </row>
    <row r="782" spans="1:11" ht="12.75">
      <c r="A782" s="115">
        <v>780</v>
      </c>
      <c r="B782" s="118" t="s">
        <v>73</v>
      </c>
      <c r="C782" s="119">
        <v>309</v>
      </c>
      <c r="D782" s="120" t="s">
        <v>77</v>
      </c>
      <c r="E782" s="120" t="s">
        <v>741</v>
      </c>
      <c r="F782" s="119" t="s">
        <v>72</v>
      </c>
      <c r="G782" s="121">
        <v>4405</v>
      </c>
      <c r="H782" s="118" t="s">
        <v>427</v>
      </c>
      <c r="I782" s="119" t="s">
        <v>1</v>
      </c>
      <c r="K782" s="122" t="s">
        <v>1</v>
      </c>
    </row>
    <row r="783" spans="1:11" ht="12.75">
      <c r="A783" s="115">
        <v>781</v>
      </c>
      <c r="B783" s="118" t="s">
        <v>73</v>
      </c>
      <c r="C783" s="119">
        <v>309</v>
      </c>
      <c r="D783" s="120" t="s">
        <v>77</v>
      </c>
      <c r="E783" s="120" t="s">
        <v>429</v>
      </c>
      <c r="F783" s="119" t="s">
        <v>85</v>
      </c>
      <c r="G783" s="121">
        <v>4911</v>
      </c>
      <c r="H783" s="118" t="s">
        <v>427</v>
      </c>
      <c r="I783" s="119" t="s">
        <v>1</v>
      </c>
      <c r="K783" s="122" t="s">
        <v>1</v>
      </c>
    </row>
    <row r="784" spans="1:11" ht="12.75">
      <c r="A784" s="115">
        <v>782</v>
      </c>
      <c r="B784" s="118" t="s">
        <v>73</v>
      </c>
      <c r="C784" s="119">
        <v>309</v>
      </c>
      <c r="D784" s="120" t="s">
        <v>25</v>
      </c>
      <c r="E784" s="120" t="s">
        <v>731</v>
      </c>
      <c r="F784" s="119" t="s">
        <v>88</v>
      </c>
      <c r="G784" s="121">
        <v>10855</v>
      </c>
      <c r="H784" s="118" t="s">
        <v>427</v>
      </c>
      <c r="I784" s="119" t="s">
        <v>1</v>
      </c>
      <c r="K784" s="122" t="s">
        <v>1</v>
      </c>
    </row>
    <row r="785" spans="1:11" ht="12.75">
      <c r="A785" s="115">
        <v>783</v>
      </c>
      <c r="B785" s="118" t="s">
        <v>73</v>
      </c>
      <c r="C785" s="119">
        <v>309</v>
      </c>
      <c r="D785" s="120" t="s">
        <v>77</v>
      </c>
      <c r="E785" s="120" t="s">
        <v>430</v>
      </c>
      <c r="F785" s="119" t="s">
        <v>78</v>
      </c>
      <c r="G785" s="121">
        <v>10036</v>
      </c>
      <c r="H785" s="118" t="s">
        <v>427</v>
      </c>
      <c r="I785" s="119" t="s">
        <v>1</v>
      </c>
      <c r="K785" s="122" t="s">
        <v>1</v>
      </c>
    </row>
    <row r="786" spans="1:11" ht="12.75">
      <c r="A786" s="115">
        <v>784</v>
      </c>
      <c r="B786" s="118" t="s">
        <v>73</v>
      </c>
      <c r="C786" s="119">
        <v>309</v>
      </c>
      <c r="D786" s="120" t="s">
        <v>25</v>
      </c>
      <c r="E786" s="120" t="s">
        <v>732</v>
      </c>
      <c r="F786" s="119" t="s">
        <v>88</v>
      </c>
      <c r="G786" s="121">
        <v>10859</v>
      </c>
      <c r="H786" s="118" t="s">
        <v>427</v>
      </c>
      <c r="I786" s="119" t="s">
        <v>1</v>
      </c>
      <c r="K786" s="122" t="s">
        <v>1</v>
      </c>
    </row>
    <row r="787" spans="1:11" ht="12.75">
      <c r="A787" s="115">
        <v>785</v>
      </c>
      <c r="B787" s="118" t="s">
        <v>73</v>
      </c>
      <c r="C787" s="119">
        <v>309</v>
      </c>
      <c r="D787" s="120" t="s">
        <v>808</v>
      </c>
      <c r="E787" s="120" t="s">
        <v>973</v>
      </c>
      <c r="F787" s="119" t="s">
        <v>81</v>
      </c>
      <c r="G787" s="121">
        <v>5929</v>
      </c>
      <c r="H787" s="118" t="s">
        <v>427</v>
      </c>
      <c r="I787" s="119" t="s">
        <v>1</v>
      </c>
      <c r="K787" s="122" t="s">
        <v>1</v>
      </c>
    </row>
    <row r="788" spans="1:11" ht="12.75">
      <c r="A788" s="115">
        <v>786</v>
      </c>
      <c r="B788" s="118" t="s">
        <v>73</v>
      </c>
      <c r="C788" s="119">
        <v>309</v>
      </c>
      <c r="D788" s="120" t="s">
        <v>77</v>
      </c>
      <c r="E788" s="120" t="s">
        <v>431</v>
      </c>
      <c r="F788" s="119" t="s">
        <v>72</v>
      </c>
      <c r="G788" s="121">
        <v>734</v>
      </c>
      <c r="H788" s="118" t="s">
        <v>427</v>
      </c>
      <c r="I788" s="119" t="s">
        <v>1</v>
      </c>
      <c r="K788" s="122" t="s">
        <v>1</v>
      </c>
    </row>
    <row r="789" spans="1:11" ht="12.75">
      <c r="A789" s="115">
        <v>787</v>
      </c>
      <c r="B789" s="118" t="s">
        <v>73</v>
      </c>
      <c r="C789" s="119">
        <v>309</v>
      </c>
      <c r="D789" s="120" t="s">
        <v>25</v>
      </c>
      <c r="E789" s="120" t="s">
        <v>738</v>
      </c>
      <c r="F789" s="119" t="s">
        <v>88</v>
      </c>
      <c r="G789" s="121">
        <v>10860</v>
      </c>
      <c r="H789" s="118" t="s">
        <v>427</v>
      </c>
      <c r="I789" s="119" t="s">
        <v>1</v>
      </c>
      <c r="K789" s="122" t="s">
        <v>1</v>
      </c>
    </row>
    <row r="790" spans="1:11" ht="12.75">
      <c r="A790" s="115">
        <v>788</v>
      </c>
      <c r="B790" s="118" t="s">
        <v>73</v>
      </c>
      <c r="C790" s="119">
        <v>309</v>
      </c>
      <c r="D790" s="120" t="s">
        <v>808</v>
      </c>
      <c r="E790" s="120" t="s">
        <v>974</v>
      </c>
      <c r="F790" s="119" t="s">
        <v>85</v>
      </c>
      <c r="G790" s="121">
        <v>8349</v>
      </c>
      <c r="H790" s="118" t="s">
        <v>427</v>
      </c>
      <c r="I790" s="119" t="s">
        <v>1</v>
      </c>
      <c r="K790" s="122" t="s">
        <v>1</v>
      </c>
    </row>
    <row r="791" spans="1:11" ht="12.75">
      <c r="A791" s="115">
        <v>789</v>
      </c>
      <c r="B791" s="118" t="s">
        <v>73</v>
      </c>
      <c r="C791" s="119">
        <v>309</v>
      </c>
      <c r="D791" s="120" t="s">
        <v>808</v>
      </c>
      <c r="E791" s="120" t="s">
        <v>975</v>
      </c>
      <c r="F791" s="119" t="s">
        <v>69</v>
      </c>
      <c r="G791" s="121">
        <v>2586</v>
      </c>
      <c r="H791" s="118" t="s">
        <v>427</v>
      </c>
      <c r="I791" s="119" t="s">
        <v>1</v>
      </c>
      <c r="K791" s="122" t="s">
        <v>1</v>
      </c>
    </row>
    <row r="792" spans="1:11" ht="12.75">
      <c r="A792" s="115">
        <v>790</v>
      </c>
      <c r="B792" s="118" t="s">
        <v>73</v>
      </c>
      <c r="C792" s="119">
        <v>309</v>
      </c>
      <c r="D792" s="120" t="s">
        <v>808</v>
      </c>
      <c r="E792" s="120" t="s">
        <v>976</v>
      </c>
      <c r="F792" s="119" t="s">
        <v>72</v>
      </c>
      <c r="G792" s="121">
        <v>856</v>
      </c>
      <c r="H792" s="118" t="s">
        <v>427</v>
      </c>
      <c r="I792" s="119" t="s">
        <v>1</v>
      </c>
      <c r="K792" s="122" t="s">
        <v>1</v>
      </c>
    </row>
    <row r="793" spans="1:11" ht="12.75">
      <c r="A793" s="115">
        <v>791</v>
      </c>
      <c r="B793" s="118" t="s">
        <v>73</v>
      </c>
      <c r="C793" s="119">
        <v>309</v>
      </c>
      <c r="D793" s="120" t="s">
        <v>25</v>
      </c>
      <c r="E793" s="120" t="s">
        <v>739</v>
      </c>
      <c r="F793" s="119" t="s">
        <v>88</v>
      </c>
      <c r="G793" s="121">
        <v>10870</v>
      </c>
      <c r="H793" s="118" t="s">
        <v>427</v>
      </c>
      <c r="I793" s="119" t="s">
        <v>1</v>
      </c>
      <c r="J793" s="124" t="s">
        <v>1003</v>
      </c>
      <c r="K793" s="122" t="s">
        <v>1</v>
      </c>
    </row>
    <row r="794" spans="1:11" ht="12.75">
      <c r="A794" s="115">
        <v>792</v>
      </c>
      <c r="B794" s="118" t="s">
        <v>73</v>
      </c>
      <c r="C794" s="119">
        <v>309</v>
      </c>
      <c r="D794" s="120" t="s">
        <v>25</v>
      </c>
      <c r="E794" s="120" t="s">
        <v>736</v>
      </c>
      <c r="F794" s="119" t="s">
        <v>88</v>
      </c>
      <c r="G794" s="121">
        <v>11865</v>
      </c>
      <c r="H794" s="118" t="s">
        <v>427</v>
      </c>
      <c r="I794" s="119" t="s">
        <v>1</v>
      </c>
      <c r="K794" s="122" t="s">
        <v>1</v>
      </c>
    </row>
    <row r="795" spans="1:11" ht="12.75">
      <c r="A795" s="115">
        <v>793</v>
      </c>
      <c r="B795" s="118" t="s">
        <v>73</v>
      </c>
      <c r="C795" s="119">
        <v>309</v>
      </c>
      <c r="D795" s="120" t="s">
        <v>808</v>
      </c>
      <c r="E795" s="120" t="s">
        <v>977</v>
      </c>
      <c r="F795" s="119" t="s">
        <v>81</v>
      </c>
      <c r="G795" s="121">
        <v>10034</v>
      </c>
      <c r="H795" s="118" t="s">
        <v>427</v>
      </c>
      <c r="I795" s="119" t="s">
        <v>1</v>
      </c>
      <c r="K795" s="122" t="s">
        <v>1</v>
      </c>
    </row>
    <row r="796" spans="1:11" ht="12.75">
      <c r="A796" s="115">
        <v>794</v>
      </c>
      <c r="B796" s="118" t="s">
        <v>73</v>
      </c>
      <c r="C796" s="119">
        <v>309</v>
      </c>
      <c r="D796" s="120" t="s">
        <v>77</v>
      </c>
      <c r="E796" s="120" t="s">
        <v>416</v>
      </c>
      <c r="F796" s="119" t="s">
        <v>69</v>
      </c>
      <c r="G796" s="121">
        <v>6780</v>
      </c>
      <c r="H796" s="118" t="s">
        <v>427</v>
      </c>
      <c r="I796" s="119" t="s">
        <v>1</v>
      </c>
      <c r="J796" s="124" t="s">
        <v>1003</v>
      </c>
      <c r="K796" s="122" t="s">
        <v>1</v>
      </c>
    </row>
    <row r="797" spans="1:11" ht="12.75">
      <c r="A797" s="115">
        <v>795</v>
      </c>
      <c r="B797" s="118" t="s">
        <v>73</v>
      </c>
      <c r="C797" s="119">
        <v>309</v>
      </c>
      <c r="D797" s="120" t="s">
        <v>25</v>
      </c>
      <c r="E797" s="120" t="s">
        <v>730</v>
      </c>
      <c r="F797" s="119" t="s">
        <v>88</v>
      </c>
      <c r="G797" s="121">
        <v>10854</v>
      </c>
      <c r="H797" s="118" t="s">
        <v>427</v>
      </c>
      <c r="I797" s="119" t="s">
        <v>1</v>
      </c>
      <c r="K797" s="122" t="s">
        <v>1</v>
      </c>
    </row>
    <row r="798" spans="1:11" ht="12.75">
      <c r="A798" s="115">
        <v>796</v>
      </c>
      <c r="B798" s="118" t="s">
        <v>73</v>
      </c>
      <c r="C798" s="119">
        <v>309</v>
      </c>
      <c r="D798" s="120" t="s">
        <v>25</v>
      </c>
      <c r="E798" s="120" t="s">
        <v>740</v>
      </c>
      <c r="F798" s="119" t="s">
        <v>81</v>
      </c>
      <c r="G798" s="121">
        <v>10030</v>
      </c>
      <c r="H798" s="118" t="s">
        <v>427</v>
      </c>
      <c r="I798" s="119" t="s">
        <v>1</v>
      </c>
      <c r="K798" s="122" t="s">
        <v>1</v>
      </c>
    </row>
    <row r="799" spans="1:11" ht="12.75">
      <c r="A799" s="115">
        <v>797</v>
      </c>
      <c r="B799" s="118" t="s">
        <v>73</v>
      </c>
      <c r="C799" s="119">
        <v>309</v>
      </c>
      <c r="D799" s="120" t="s">
        <v>77</v>
      </c>
      <c r="E799" s="120" t="s">
        <v>432</v>
      </c>
      <c r="F799" s="119" t="s">
        <v>72</v>
      </c>
      <c r="G799" s="121">
        <v>12099</v>
      </c>
      <c r="H799" s="118" t="s">
        <v>427</v>
      </c>
      <c r="I799" s="119" t="s">
        <v>1</v>
      </c>
      <c r="K799" s="122" t="s">
        <v>1</v>
      </c>
    </row>
    <row r="800" spans="1:11" ht="12.75">
      <c r="A800" s="115">
        <v>798</v>
      </c>
      <c r="B800" s="118" t="s">
        <v>73</v>
      </c>
      <c r="C800" s="119">
        <v>309</v>
      </c>
      <c r="D800" s="120" t="s">
        <v>25</v>
      </c>
      <c r="E800" s="120" t="s">
        <v>735</v>
      </c>
      <c r="F800" s="119" t="s">
        <v>88</v>
      </c>
      <c r="G800" s="121">
        <v>11561</v>
      </c>
      <c r="H800" s="118" t="s">
        <v>427</v>
      </c>
      <c r="I800" s="119" t="s">
        <v>1</v>
      </c>
      <c r="K800" s="122" t="s">
        <v>1</v>
      </c>
    </row>
    <row r="801" spans="1:11" ht="12.75">
      <c r="A801" s="115">
        <v>799</v>
      </c>
      <c r="B801" s="118" t="s">
        <v>73</v>
      </c>
      <c r="C801" s="119">
        <v>309</v>
      </c>
      <c r="D801" s="120" t="s">
        <v>25</v>
      </c>
      <c r="E801" s="120" t="s">
        <v>1042</v>
      </c>
      <c r="F801" s="119" t="s">
        <v>88</v>
      </c>
      <c r="G801" s="121">
        <v>13447</v>
      </c>
      <c r="H801" s="118" t="s">
        <v>427</v>
      </c>
      <c r="I801" s="119"/>
      <c r="K801" s="122" t="s">
        <v>1</v>
      </c>
    </row>
    <row r="802" spans="1:11" ht="12.75">
      <c r="A802" s="115">
        <v>800</v>
      </c>
      <c r="B802" s="118" t="s">
        <v>73</v>
      </c>
      <c r="C802" s="119">
        <v>309</v>
      </c>
      <c r="D802" s="120" t="s">
        <v>77</v>
      </c>
      <c r="E802" s="120" t="s">
        <v>734</v>
      </c>
      <c r="F802" s="119" t="s">
        <v>72</v>
      </c>
      <c r="G802" s="121">
        <v>11007</v>
      </c>
      <c r="H802" s="118" t="s">
        <v>427</v>
      </c>
      <c r="I802" s="119" t="s">
        <v>1</v>
      </c>
      <c r="K802" s="122" t="s">
        <v>1</v>
      </c>
    </row>
    <row r="803" spans="1:11" ht="12.75">
      <c r="A803" s="115">
        <v>801</v>
      </c>
      <c r="B803" s="118" t="s">
        <v>73</v>
      </c>
      <c r="C803" s="119">
        <v>309</v>
      </c>
      <c r="D803" s="120" t="s">
        <v>77</v>
      </c>
      <c r="E803" s="120" t="s">
        <v>433</v>
      </c>
      <c r="F803" s="119" t="s">
        <v>85</v>
      </c>
      <c r="G803" s="121">
        <v>7959</v>
      </c>
      <c r="H803" s="118" t="s">
        <v>427</v>
      </c>
      <c r="I803" s="119" t="s">
        <v>1</v>
      </c>
      <c r="K803" s="122" t="s">
        <v>1</v>
      </c>
    </row>
    <row r="804" spans="1:11" ht="12.75">
      <c r="A804" s="115">
        <v>802</v>
      </c>
      <c r="B804" s="118" t="s">
        <v>73</v>
      </c>
      <c r="C804" s="119">
        <v>309</v>
      </c>
      <c r="D804" s="120" t="s">
        <v>25</v>
      </c>
      <c r="E804" s="120" t="s">
        <v>733</v>
      </c>
      <c r="F804" s="119" t="s">
        <v>72</v>
      </c>
      <c r="G804" s="121">
        <v>11160</v>
      </c>
      <c r="H804" s="118" t="s">
        <v>427</v>
      </c>
      <c r="I804" s="119" t="s">
        <v>1</v>
      </c>
      <c r="K804" s="122" t="s">
        <v>1</v>
      </c>
    </row>
    <row r="805" spans="1:11" ht="12.75">
      <c r="A805" s="115">
        <v>803</v>
      </c>
      <c r="B805" s="118" t="s">
        <v>73</v>
      </c>
      <c r="C805" s="119">
        <v>309</v>
      </c>
      <c r="D805" s="120" t="s">
        <v>808</v>
      </c>
      <c r="E805" s="120" t="s">
        <v>978</v>
      </c>
      <c r="F805" s="119" t="s">
        <v>69</v>
      </c>
      <c r="G805" s="121">
        <v>1046</v>
      </c>
      <c r="H805" s="118" t="s">
        <v>427</v>
      </c>
      <c r="I805" s="119" t="s">
        <v>1</v>
      </c>
      <c r="K805" s="122" t="s">
        <v>1</v>
      </c>
    </row>
    <row r="806" spans="1:11" ht="12.75">
      <c r="A806" s="115">
        <v>804</v>
      </c>
      <c r="B806" s="118" t="s">
        <v>73</v>
      </c>
      <c r="C806" s="119">
        <v>309</v>
      </c>
      <c r="D806" s="120" t="s">
        <v>77</v>
      </c>
      <c r="E806" s="120" t="s">
        <v>434</v>
      </c>
      <c r="F806" s="119" t="s">
        <v>72</v>
      </c>
      <c r="G806" s="121">
        <v>851</v>
      </c>
      <c r="H806" s="118" t="s">
        <v>427</v>
      </c>
      <c r="I806" s="119" t="s">
        <v>1</v>
      </c>
      <c r="K806" s="122" t="s">
        <v>1</v>
      </c>
    </row>
    <row r="807" spans="1:11" ht="12.75">
      <c r="A807" s="115">
        <v>805</v>
      </c>
      <c r="B807" s="118" t="s">
        <v>73</v>
      </c>
      <c r="C807" s="119">
        <v>309</v>
      </c>
      <c r="D807" s="120" t="s">
        <v>808</v>
      </c>
      <c r="E807" s="120" t="s">
        <v>979</v>
      </c>
      <c r="F807" s="119" t="s">
        <v>72</v>
      </c>
      <c r="G807" s="121">
        <v>852</v>
      </c>
      <c r="H807" s="118" t="s">
        <v>427</v>
      </c>
      <c r="I807" s="119" t="s">
        <v>1</v>
      </c>
      <c r="K807" s="122" t="s">
        <v>1</v>
      </c>
    </row>
    <row r="808" spans="1:11" ht="12.75">
      <c r="A808" s="115">
        <v>806</v>
      </c>
      <c r="B808" s="118" t="s">
        <v>73</v>
      </c>
      <c r="C808" s="119">
        <v>309</v>
      </c>
      <c r="D808" s="120" t="s">
        <v>808</v>
      </c>
      <c r="E808" s="120" t="s">
        <v>980</v>
      </c>
      <c r="F808" s="119" t="s">
        <v>69</v>
      </c>
      <c r="G808" s="121">
        <v>2188</v>
      </c>
      <c r="H808" s="118" t="s">
        <v>427</v>
      </c>
      <c r="I808" s="119" t="s">
        <v>1</v>
      </c>
      <c r="K808" s="122" t="s">
        <v>1</v>
      </c>
    </row>
    <row r="809" spans="1:11" ht="12.75">
      <c r="A809" s="115">
        <v>807</v>
      </c>
      <c r="B809" s="118" t="s">
        <v>73</v>
      </c>
      <c r="C809" s="119">
        <v>309</v>
      </c>
      <c r="D809" s="120" t="s">
        <v>808</v>
      </c>
      <c r="E809" s="120" t="s">
        <v>981</v>
      </c>
      <c r="F809" s="119" t="s">
        <v>72</v>
      </c>
      <c r="G809" s="121">
        <v>843</v>
      </c>
      <c r="H809" s="118" t="s">
        <v>427</v>
      </c>
      <c r="I809" s="119" t="s">
        <v>1</v>
      </c>
      <c r="K809" s="122" t="s">
        <v>1</v>
      </c>
    </row>
    <row r="810" spans="1:11" ht="12.75">
      <c r="A810" s="115">
        <v>808</v>
      </c>
      <c r="B810" s="118" t="s">
        <v>73</v>
      </c>
      <c r="C810" s="119">
        <v>310</v>
      </c>
      <c r="D810" s="120" t="s">
        <v>77</v>
      </c>
      <c r="E810" s="120" t="s">
        <v>674</v>
      </c>
      <c r="F810" s="119" t="s">
        <v>81</v>
      </c>
      <c r="G810" s="121">
        <v>10374</v>
      </c>
      <c r="H810" s="118" t="s">
        <v>409</v>
      </c>
      <c r="I810" s="119" t="s">
        <v>1</v>
      </c>
      <c r="K810" s="122" t="s">
        <v>1</v>
      </c>
    </row>
    <row r="811" spans="1:11" ht="12.75">
      <c r="A811" s="115">
        <v>809</v>
      </c>
      <c r="B811" s="118" t="s">
        <v>73</v>
      </c>
      <c r="C811" s="119">
        <v>310</v>
      </c>
      <c r="D811" s="120" t="s">
        <v>808</v>
      </c>
      <c r="E811" s="120" t="s">
        <v>982</v>
      </c>
      <c r="F811" s="119" t="s">
        <v>75</v>
      </c>
      <c r="G811" s="121">
        <v>2499</v>
      </c>
      <c r="H811" s="118" t="s">
        <v>409</v>
      </c>
      <c r="I811" s="119" t="s">
        <v>1</v>
      </c>
      <c r="K811" s="122" t="s">
        <v>1</v>
      </c>
    </row>
    <row r="812" spans="1:11" ht="12.75">
      <c r="A812" s="115">
        <v>810</v>
      </c>
      <c r="B812" s="118" t="s">
        <v>73</v>
      </c>
      <c r="C812" s="119">
        <v>310</v>
      </c>
      <c r="D812" s="120" t="s">
        <v>77</v>
      </c>
      <c r="E812" s="120" t="s">
        <v>408</v>
      </c>
      <c r="F812" s="119" t="s">
        <v>75</v>
      </c>
      <c r="G812" s="121">
        <v>7971</v>
      </c>
      <c r="H812" s="118" t="s">
        <v>409</v>
      </c>
      <c r="I812" s="119" t="s">
        <v>1</v>
      </c>
      <c r="K812" s="122" t="s">
        <v>1</v>
      </c>
    </row>
    <row r="813" spans="1:11" ht="12.75">
      <c r="A813" s="115">
        <v>811</v>
      </c>
      <c r="B813" s="118" t="s">
        <v>73</v>
      </c>
      <c r="C813" s="119">
        <v>310</v>
      </c>
      <c r="D813" s="120" t="s">
        <v>25</v>
      </c>
      <c r="E813" s="120" t="s">
        <v>410</v>
      </c>
      <c r="F813" s="119" t="s">
        <v>81</v>
      </c>
      <c r="G813" s="121">
        <v>11373</v>
      </c>
      <c r="H813" s="118" t="s">
        <v>409</v>
      </c>
      <c r="I813" s="119" t="s">
        <v>1</v>
      </c>
      <c r="K813" s="122" t="s">
        <v>1</v>
      </c>
    </row>
    <row r="814" spans="1:11" ht="12.75">
      <c r="A814" s="115">
        <v>812</v>
      </c>
      <c r="B814" s="118" t="s">
        <v>73</v>
      </c>
      <c r="C814" s="119">
        <v>310</v>
      </c>
      <c r="D814" s="120" t="s">
        <v>77</v>
      </c>
      <c r="E814" s="120" t="s">
        <v>411</v>
      </c>
      <c r="F814" s="119" t="s">
        <v>85</v>
      </c>
      <c r="G814" s="121">
        <v>7726</v>
      </c>
      <c r="H814" s="118" t="s">
        <v>409</v>
      </c>
      <c r="I814" s="119" t="s">
        <v>1</v>
      </c>
      <c r="K814" s="122" t="s">
        <v>1</v>
      </c>
    </row>
    <row r="815" spans="1:11" ht="12.75">
      <c r="A815" s="115">
        <v>813</v>
      </c>
      <c r="B815" s="118" t="s">
        <v>73</v>
      </c>
      <c r="C815" s="119">
        <v>310</v>
      </c>
      <c r="D815" s="120" t="s">
        <v>77</v>
      </c>
      <c r="E815" s="120" t="s">
        <v>216</v>
      </c>
      <c r="F815" s="119" t="s">
        <v>72</v>
      </c>
      <c r="G815" s="121">
        <v>7026</v>
      </c>
      <c r="H815" s="118" t="s">
        <v>409</v>
      </c>
      <c r="I815" s="119" t="s">
        <v>1</v>
      </c>
      <c r="K815" s="122" t="s">
        <v>1</v>
      </c>
    </row>
    <row r="816" spans="1:11" ht="12.75">
      <c r="A816" s="115">
        <v>814</v>
      </c>
      <c r="B816" s="118" t="s">
        <v>73</v>
      </c>
      <c r="C816" s="119">
        <v>310</v>
      </c>
      <c r="D816" s="120" t="s">
        <v>77</v>
      </c>
      <c r="E816" s="120" t="s">
        <v>412</v>
      </c>
      <c r="F816" s="119" t="s">
        <v>72</v>
      </c>
      <c r="G816" s="121">
        <v>878</v>
      </c>
      <c r="H816" s="118" t="s">
        <v>409</v>
      </c>
      <c r="I816" s="119" t="s">
        <v>1</v>
      </c>
      <c r="K816" s="122" t="s">
        <v>1</v>
      </c>
    </row>
    <row r="817" spans="1:11" ht="12.75">
      <c r="A817" s="115">
        <v>815</v>
      </c>
      <c r="B817" s="118" t="s">
        <v>73</v>
      </c>
      <c r="C817" s="119">
        <v>310</v>
      </c>
      <c r="D817" s="120" t="s">
        <v>77</v>
      </c>
      <c r="E817" s="120" t="s">
        <v>672</v>
      </c>
      <c r="F817" s="119" t="s">
        <v>69</v>
      </c>
      <c r="G817" s="121">
        <v>7713</v>
      </c>
      <c r="H817" s="118" t="s">
        <v>409</v>
      </c>
      <c r="I817" s="119" t="s">
        <v>1</v>
      </c>
      <c r="K817" s="122" t="s">
        <v>1</v>
      </c>
    </row>
    <row r="818" spans="1:11" ht="12.75">
      <c r="A818" s="115">
        <v>816</v>
      </c>
      <c r="B818" s="118" t="s">
        <v>73</v>
      </c>
      <c r="C818" s="119">
        <v>310</v>
      </c>
      <c r="D818" s="120" t="s">
        <v>808</v>
      </c>
      <c r="E818" s="120" t="s">
        <v>983</v>
      </c>
      <c r="F818" s="119" t="s">
        <v>75</v>
      </c>
      <c r="G818" s="121">
        <v>3222</v>
      </c>
      <c r="H818" s="118" t="s">
        <v>409</v>
      </c>
      <c r="I818" s="119" t="s">
        <v>1</v>
      </c>
      <c r="K818" s="122" t="s">
        <v>1</v>
      </c>
    </row>
    <row r="819" spans="1:11" ht="12.75">
      <c r="A819" s="115">
        <v>817</v>
      </c>
      <c r="B819" s="118" t="s">
        <v>73</v>
      </c>
      <c r="C819" s="119">
        <v>310</v>
      </c>
      <c r="D819" s="120" t="s">
        <v>25</v>
      </c>
      <c r="E819" s="120" t="s">
        <v>413</v>
      </c>
      <c r="F819" s="119" t="s">
        <v>88</v>
      </c>
      <c r="G819" s="121">
        <v>7752</v>
      </c>
      <c r="H819" s="118" t="s">
        <v>409</v>
      </c>
      <c r="I819" s="119" t="s">
        <v>1</v>
      </c>
      <c r="K819" s="122" t="s">
        <v>1</v>
      </c>
    </row>
    <row r="820" spans="1:11" ht="12.75">
      <c r="A820" s="115">
        <v>818</v>
      </c>
      <c r="B820" s="118" t="s">
        <v>73</v>
      </c>
      <c r="C820" s="119">
        <v>310</v>
      </c>
      <c r="D820" s="120" t="s">
        <v>77</v>
      </c>
      <c r="E820" s="120" t="s">
        <v>414</v>
      </c>
      <c r="F820" s="119" t="s">
        <v>69</v>
      </c>
      <c r="G820" s="121">
        <v>1152</v>
      </c>
      <c r="H820" s="118" t="s">
        <v>409</v>
      </c>
      <c r="I820" s="119" t="s">
        <v>1</v>
      </c>
      <c r="K820" s="122" t="s">
        <v>1</v>
      </c>
    </row>
    <row r="821" spans="1:11" ht="12.75">
      <c r="A821" s="115">
        <v>819</v>
      </c>
      <c r="B821" s="118" t="s">
        <v>73</v>
      </c>
      <c r="C821" s="119">
        <v>310</v>
      </c>
      <c r="D821" s="120" t="s">
        <v>25</v>
      </c>
      <c r="E821" s="120" t="s">
        <v>774</v>
      </c>
      <c r="F821" s="119" t="s">
        <v>85</v>
      </c>
      <c r="G821" s="121">
        <v>7970</v>
      </c>
      <c r="H821" s="118" t="s">
        <v>409</v>
      </c>
      <c r="I821" s="119" t="s">
        <v>1</v>
      </c>
      <c r="K821" s="122" t="s">
        <v>1</v>
      </c>
    </row>
    <row r="822" spans="1:11" ht="12.75">
      <c r="A822" s="115">
        <v>820</v>
      </c>
      <c r="B822" s="118" t="s">
        <v>73</v>
      </c>
      <c r="C822" s="119">
        <v>310</v>
      </c>
      <c r="D822" s="120" t="s">
        <v>77</v>
      </c>
      <c r="E822" s="120" t="s">
        <v>673</v>
      </c>
      <c r="F822" s="119" t="s">
        <v>69</v>
      </c>
      <c r="G822" s="121">
        <v>988</v>
      </c>
      <c r="H822" s="118" t="s">
        <v>409</v>
      </c>
      <c r="I822" s="119" t="s">
        <v>1</v>
      </c>
      <c r="K822" s="122" t="s">
        <v>1</v>
      </c>
    </row>
    <row r="823" spans="1:11" ht="12.75">
      <c r="A823" s="115">
        <v>821</v>
      </c>
      <c r="B823" s="118" t="s">
        <v>73</v>
      </c>
      <c r="C823" s="119">
        <v>310</v>
      </c>
      <c r="D823" s="120" t="s">
        <v>77</v>
      </c>
      <c r="E823" s="120" t="s">
        <v>1043</v>
      </c>
      <c r="F823" s="119" t="s">
        <v>69</v>
      </c>
      <c r="G823" s="121">
        <v>1406</v>
      </c>
      <c r="H823" s="118" t="s">
        <v>409</v>
      </c>
      <c r="I823" s="119"/>
      <c r="K823" s="122" t="s">
        <v>1</v>
      </c>
    </row>
    <row r="824" spans="1:11" ht="12.75">
      <c r="A824" s="115">
        <v>822</v>
      </c>
      <c r="B824" s="118" t="s">
        <v>73</v>
      </c>
      <c r="C824" s="119">
        <v>310</v>
      </c>
      <c r="D824" s="120" t="s">
        <v>808</v>
      </c>
      <c r="E824" s="120" t="s">
        <v>984</v>
      </c>
      <c r="F824" s="119" t="s">
        <v>75</v>
      </c>
      <c r="G824" s="121">
        <v>3936</v>
      </c>
      <c r="H824" s="118" t="s">
        <v>409</v>
      </c>
      <c r="I824" s="119" t="s">
        <v>1</v>
      </c>
      <c r="K824" s="122" t="s">
        <v>1</v>
      </c>
    </row>
    <row r="825" spans="1:11" ht="12.75">
      <c r="A825" s="115">
        <v>823</v>
      </c>
      <c r="B825" s="118" t="s">
        <v>73</v>
      </c>
      <c r="C825" s="119">
        <v>310</v>
      </c>
      <c r="D825" s="120" t="s">
        <v>25</v>
      </c>
      <c r="E825" s="120" t="s">
        <v>418</v>
      </c>
      <c r="F825" s="119" t="s">
        <v>88</v>
      </c>
      <c r="G825" s="121">
        <v>8662</v>
      </c>
      <c r="H825" s="118" t="s">
        <v>409</v>
      </c>
      <c r="I825" s="119" t="s">
        <v>1</v>
      </c>
      <c r="K825" s="122" t="s">
        <v>1</v>
      </c>
    </row>
    <row r="826" spans="1:11" ht="12.75">
      <c r="A826" s="115">
        <v>824</v>
      </c>
      <c r="B826" s="118" t="s">
        <v>73</v>
      </c>
      <c r="C826" s="119">
        <v>310</v>
      </c>
      <c r="D826" s="120" t="s">
        <v>25</v>
      </c>
      <c r="E826" s="120" t="s">
        <v>419</v>
      </c>
      <c r="F826" s="119" t="s">
        <v>81</v>
      </c>
      <c r="G826" s="121">
        <v>8197</v>
      </c>
      <c r="H826" s="118" t="s">
        <v>409</v>
      </c>
      <c r="I826" s="119" t="s">
        <v>1</v>
      </c>
      <c r="K826" s="122" t="s">
        <v>1</v>
      </c>
    </row>
    <row r="827" spans="1:11" ht="12.75">
      <c r="A827" s="115">
        <v>825</v>
      </c>
      <c r="B827" s="118" t="s">
        <v>73</v>
      </c>
      <c r="C827" s="119">
        <v>310</v>
      </c>
      <c r="D827" s="120" t="s">
        <v>25</v>
      </c>
      <c r="E827" s="120" t="s">
        <v>420</v>
      </c>
      <c r="F827" s="119" t="s">
        <v>78</v>
      </c>
      <c r="G827" s="121">
        <v>10814</v>
      </c>
      <c r="H827" s="118" t="s">
        <v>409</v>
      </c>
      <c r="I827" s="119" t="s">
        <v>1</v>
      </c>
      <c r="K827" s="122" t="s">
        <v>1</v>
      </c>
    </row>
    <row r="828" spans="1:11" ht="12.75">
      <c r="A828" s="115">
        <v>826</v>
      </c>
      <c r="B828" s="118" t="s">
        <v>73</v>
      </c>
      <c r="C828" s="119">
        <v>310</v>
      </c>
      <c r="D828" s="120" t="s">
        <v>25</v>
      </c>
      <c r="E828" s="120" t="s">
        <v>421</v>
      </c>
      <c r="F828" s="119" t="s">
        <v>95</v>
      </c>
      <c r="G828" s="121">
        <v>10190</v>
      </c>
      <c r="H828" s="118" t="s">
        <v>409</v>
      </c>
      <c r="I828" s="119" t="s">
        <v>1</v>
      </c>
      <c r="K828" s="122" t="s">
        <v>1</v>
      </c>
    </row>
    <row r="829" spans="1:11" ht="12.75">
      <c r="A829" s="115">
        <v>827</v>
      </c>
      <c r="B829" s="118" t="s">
        <v>73</v>
      </c>
      <c r="C829" s="119">
        <v>310</v>
      </c>
      <c r="D829" s="120" t="s">
        <v>808</v>
      </c>
      <c r="E829" s="120" t="s">
        <v>985</v>
      </c>
      <c r="F829" s="119" t="s">
        <v>75</v>
      </c>
      <c r="G829" s="121">
        <v>3620</v>
      </c>
      <c r="H829" s="118" t="s">
        <v>409</v>
      </c>
      <c r="I829" s="119" t="s">
        <v>1</v>
      </c>
      <c r="K829" s="122" t="s">
        <v>1</v>
      </c>
    </row>
    <row r="830" spans="1:11" ht="12.75">
      <c r="A830" s="115">
        <v>828</v>
      </c>
      <c r="B830" s="118" t="s">
        <v>73</v>
      </c>
      <c r="C830" s="119">
        <v>310</v>
      </c>
      <c r="D830" s="120" t="s">
        <v>25</v>
      </c>
      <c r="E830" s="120" t="s">
        <v>422</v>
      </c>
      <c r="F830" s="119" t="s">
        <v>81</v>
      </c>
      <c r="G830" s="121">
        <v>11371</v>
      </c>
      <c r="H830" s="118" t="s">
        <v>409</v>
      </c>
      <c r="I830" s="119" t="s">
        <v>1</v>
      </c>
      <c r="K830" s="122" t="s">
        <v>1</v>
      </c>
    </row>
    <row r="831" spans="1:11" ht="12.75">
      <c r="A831" s="115">
        <v>829</v>
      </c>
      <c r="B831" s="118" t="s">
        <v>73</v>
      </c>
      <c r="C831" s="119">
        <v>311</v>
      </c>
      <c r="D831" s="120" t="s">
        <v>77</v>
      </c>
      <c r="E831" s="120" t="s">
        <v>768</v>
      </c>
      <c r="F831" s="119" t="s">
        <v>75</v>
      </c>
      <c r="G831" s="121">
        <v>6236</v>
      </c>
      <c r="H831" s="118" t="s">
        <v>150</v>
      </c>
      <c r="I831" s="119" t="s">
        <v>1</v>
      </c>
      <c r="K831" s="122" t="s">
        <v>1</v>
      </c>
    </row>
    <row r="832" spans="1:11" ht="12.75">
      <c r="A832" s="115">
        <v>830</v>
      </c>
      <c r="B832" s="118" t="s">
        <v>73</v>
      </c>
      <c r="C832" s="119">
        <v>311</v>
      </c>
      <c r="D832" s="120" t="s">
        <v>77</v>
      </c>
      <c r="E832" s="120" t="s">
        <v>149</v>
      </c>
      <c r="F832" s="119" t="s">
        <v>72</v>
      </c>
      <c r="G832" s="121">
        <v>6909</v>
      </c>
      <c r="H832" s="118" t="s">
        <v>150</v>
      </c>
      <c r="I832" s="119" t="s">
        <v>1</v>
      </c>
      <c r="K832" s="122" t="s">
        <v>1</v>
      </c>
    </row>
    <row r="833" spans="1:11" ht="12.75">
      <c r="A833" s="115">
        <v>831</v>
      </c>
      <c r="B833" s="118" t="s">
        <v>73</v>
      </c>
      <c r="C833" s="119">
        <v>311</v>
      </c>
      <c r="D833" s="120" t="s">
        <v>77</v>
      </c>
      <c r="E833" s="120" t="s">
        <v>151</v>
      </c>
      <c r="F833" s="119" t="s">
        <v>72</v>
      </c>
      <c r="G833" s="121">
        <v>4024</v>
      </c>
      <c r="H833" s="118" t="s">
        <v>150</v>
      </c>
      <c r="I833" s="119" t="s">
        <v>1</v>
      </c>
      <c r="K833" s="122" t="s">
        <v>1</v>
      </c>
    </row>
    <row r="834" spans="1:11" ht="12.75">
      <c r="A834" s="115">
        <v>832</v>
      </c>
      <c r="B834" s="118" t="s">
        <v>73</v>
      </c>
      <c r="C834" s="119">
        <v>311</v>
      </c>
      <c r="D834" s="120" t="s">
        <v>77</v>
      </c>
      <c r="E834" s="120" t="s">
        <v>152</v>
      </c>
      <c r="F834" s="119" t="s">
        <v>85</v>
      </c>
      <c r="G834" s="121">
        <v>5283</v>
      </c>
      <c r="H834" s="118" t="s">
        <v>150</v>
      </c>
      <c r="I834" s="119" t="s">
        <v>1</v>
      </c>
      <c r="J834" s="124" t="s">
        <v>1001</v>
      </c>
      <c r="K834" s="122" t="s">
        <v>1</v>
      </c>
    </row>
    <row r="835" spans="1:11" ht="12.75">
      <c r="A835" s="115">
        <v>833</v>
      </c>
      <c r="B835" s="118" t="s">
        <v>73</v>
      </c>
      <c r="C835" s="119">
        <v>311</v>
      </c>
      <c r="D835" s="120" t="s">
        <v>77</v>
      </c>
      <c r="E835" s="120" t="s">
        <v>153</v>
      </c>
      <c r="F835" s="119" t="s">
        <v>69</v>
      </c>
      <c r="G835" s="121">
        <v>1034</v>
      </c>
      <c r="H835" s="118" t="s">
        <v>150</v>
      </c>
      <c r="I835" s="119" t="s">
        <v>1</v>
      </c>
      <c r="K835" s="122" t="s">
        <v>1</v>
      </c>
    </row>
    <row r="836" spans="1:11" ht="12.75">
      <c r="A836" s="115">
        <v>834</v>
      </c>
      <c r="B836" s="118" t="s">
        <v>73</v>
      </c>
      <c r="C836" s="119">
        <v>311</v>
      </c>
      <c r="D836" s="120" t="s">
        <v>77</v>
      </c>
      <c r="E836" s="120" t="s">
        <v>155</v>
      </c>
      <c r="F836" s="119" t="s">
        <v>85</v>
      </c>
      <c r="G836" s="121">
        <v>6368</v>
      </c>
      <c r="H836" s="118" t="s">
        <v>150</v>
      </c>
      <c r="I836" s="119" t="s">
        <v>1</v>
      </c>
      <c r="K836" s="122" t="s">
        <v>1</v>
      </c>
    </row>
    <row r="837" spans="1:11" ht="12.75">
      <c r="A837" s="115">
        <v>835</v>
      </c>
      <c r="B837" s="118" t="s">
        <v>73</v>
      </c>
      <c r="C837" s="119">
        <v>312</v>
      </c>
      <c r="D837" s="120" t="s">
        <v>77</v>
      </c>
      <c r="E837" s="120" t="s">
        <v>201</v>
      </c>
      <c r="F837" s="119" t="s">
        <v>72</v>
      </c>
      <c r="G837" s="121">
        <v>2080</v>
      </c>
      <c r="H837" s="118" t="s">
        <v>202</v>
      </c>
      <c r="I837" s="119" t="s">
        <v>1</v>
      </c>
      <c r="K837" s="122" t="s">
        <v>1</v>
      </c>
    </row>
    <row r="838" spans="1:11" ht="12.75">
      <c r="A838" s="115">
        <v>836</v>
      </c>
      <c r="B838" s="118" t="s">
        <v>73</v>
      </c>
      <c r="C838" s="119">
        <v>312</v>
      </c>
      <c r="D838" s="120" t="s">
        <v>25</v>
      </c>
      <c r="E838" s="120" t="s">
        <v>203</v>
      </c>
      <c r="F838" s="119" t="s">
        <v>78</v>
      </c>
      <c r="G838" s="121">
        <v>5870</v>
      </c>
      <c r="H838" s="118" t="s">
        <v>202</v>
      </c>
      <c r="I838" s="119" t="s">
        <v>1</v>
      </c>
      <c r="K838" s="122" t="s">
        <v>1</v>
      </c>
    </row>
    <row r="839" spans="1:11" ht="12.75">
      <c r="A839" s="115">
        <v>837</v>
      </c>
      <c r="B839" s="118" t="s">
        <v>73</v>
      </c>
      <c r="C839" s="119">
        <v>312</v>
      </c>
      <c r="D839" s="120" t="s">
        <v>25</v>
      </c>
      <c r="E839" s="120" t="s">
        <v>204</v>
      </c>
      <c r="F839" s="119" t="s">
        <v>81</v>
      </c>
      <c r="G839" s="121">
        <v>11179</v>
      </c>
      <c r="H839" s="118" t="s">
        <v>202</v>
      </c>
      <c r="I839" s="119" t="s">
        <v>1</v>
      </c>
      <c r="K839" s="122" t="s">
        <v>1</v>
      </c>
    </row>
    <row r="840" spans="1:11" ht="12.75">
      <c r="A840" s="115">
        <v>838</v>
      </c>
      <c r="B840" s="118" t="s">
        <v>73</v>
      </c>
      <c r="C840" s="119">
        <v>312</v>
      </c>
      <c r="D840" s="120" t="s">
        <v>808</v>
      </c>
      <c r="E840" s="120" t="s">
        <v>986</v>
      </c>
      <c r="F840" s="119" t="s">
        <v>72</v>
      </c>
      <c r="G840" s="121">
        <v>4052</v>
      </c>
      <c r="H840" s="118" t="s">
        <v>202</v>
      </c>
      <c r="I840" s="119" t="s">
        <v>1</v>
      </c>
      <c r="K840" s="122" t="s">
        <v>1</v>
      </c>
    </row>
    <row r="841" spans="1:11" ht="12.75">
      <c r="A841" s="115">
        <v>839</v>
      </c>
      <c r="B841" s="118" t="s">
        <v>73</v>
      </c>
      <c r="C841" s="119">
        <v>312</v>
      </c>
      <c r="D841" s="120" t="s">
        <v>808</v>
      </c>
      <c r="E841" s="120" t="s">
        <v>987</v>
      </c>
      <c r="F841" s="119" t="s">
        <v>72</v>
      </c>
      <c r="G841" s="121">
        <v>3254</v>
      </c>
      <c r="H841" s="118" t="s">
        <v>202</v>
      </c>
      <c r="I841" s="119" t="s">
        <v>1</v>
      </c>
      <c r="K841" s="122" t="s">
        <v>1</v>
      </c>
    </row>
    <row r="842" spans="1:11" ht="12.75">
      <c r="A842" s="115">
        <v>840</v>
      </c>
      <c r="B842" s="118" t="s">
        <v>80</v>
      </c>
      <c r="C842" s="119">
        <v>312</v>
      </c>
      <c r="D842" s="120" t="s">
        <v>808</v>
      </c>
      <c r="E842" s="120" t="s">
        <v>988</v>
      </c>
      <c r="F842" s="119" t="s">
        <v>69</v>
      </c>
      <c r="G842" s="121">
        <v>13206</v>
      </c>
      <c r="H842" s="118" t="s">
        <v>202</v>
      </c>
      <c r="I842" s="119" t="s">
        <v>1</v>
      </c>
      <c r="K842" s="122" t="s">
        <v>1</v>
      </c>
    </row>
    <row r="843" spans="1:11" ht="12.75">
      <c r="A843" s="115">
        <v>841</v>
      </c>
      <c r="B843" s="118" t="s">
        <v>73</v>
      </c>
      <c r="C843" s="119">
        <v>312</v>
      </c>
      <c r="D843" s="120" t="s">
        <v>808</v>
      </c>
      <c r="E843" s="120" t="s">
        <v>989</v>
      </c>
      <c r="F843" s="119" t="s">
        <v>81</v>
      </c>
      <c r="G843" s="121">
        <v>7735</v>
      </c>
      <c r="H843" s="118" t="s">
        <v>202</v>
      </c>
      <c r="I843" s="119" t="s">
        <v>1</v>
      </c>
      <c r="K843" s="122" t="s">
        <v>1</v>
      </c>
    </row>
    <row r="844" spans="1:11" ht="12.75">
      <c r="A844" s="115">
        <v>842</v>
      </c>
      <c r="B844" s="118" t="s">
        <v>73</v>
      </c>
      <c r="C844" s="119">
        <v>312</v>
      </c>
      <c r="D844" s="120" t="s">
        <v>25</v>
      </c>
      <c r="E844" s="120" t="s">
        <v>205</v>
      </c>
      <c r="F844" s="119" t="s">
        <v>112</v>
      </c>
      <c r="G844" s="121">
        <v>11949</v>
      </c>
      <c r="H844" s="118" t="s">
        <v>202</v>
      </c>
      <c r="I844" s="119" t="s">
        <v>1</v>
      </c>
      <c r="K844" s="122" t="s">
        <v>1</v>
      </c>
    </row>
    <row r="845" spans="1:11" ht="12.75">
      <c r="A845" s="115">
        <v>843</v>
      </c>
      <c r="B845" s="118" t="s">
        <v>80</v>
      </c>
      <c r="C845" s="119">
        <v>312</v>
      </c>
      <c r="D845" s="120" t="s">
        <v>808</v>
      </c>
      <c r="E845" s="120" t="s">
        <v>990</v>
      </c>
      <c r="F845" s="119" t="s">
        <v>69</v>
      </c>
      <c r="G845" s="121">
        <v>3097</v>
      </c>
      <c r="H845" s="118" t="s">
        <v>202</v>
      </c>
      <c r="I845" s="119" t="s">
        <v>1</v>
      </c>
      <c r="K845" s="122" t="s">
        <v>1</v>
      </c>
    </row>
    <row r="846" spans="1:11" ht="12.75">
      <c r="A846" s="115">
        <v>844</v>
      </c>
      <c r="B846" s="118" t="s">
        <v>80</v>
      </c>
      <c r="C846" s="119">
        <v>312</v>
      </c>
      <c r="D846" s="120" t="s">
        <v>808</v>
      </c>
      <c r="E846" s="120" t="s">
        <v>991</v>
      </c>
      <c r="F846" s="119" t="s">
        <v>85</v>
      </c>
      <c r="G846" s="121">
        <v>13207</v>
      </c>
      <c r="H846" s="118" t="s">
        <v>202</v>
      </c>
      <c r="I846" s="119" t="s">
        <v>1</v>
      </c>
      <c r="K846" s="122" t="s">
        <v>1</v>
      </c>
    </row>
    <row r="847" spans="1:11" ht="12.75">
      <c r="A847" s="115">
        <v>845</v>
      </c>
      <c r="B847" s="118" t="s">
        <v>73</v>
      </c>
      <c r="C847" s="119">
        <v>312</v>
      </c>
      <c r="D847" s="120" t="s">
        <v>25</v>
      </c>
      <c r="E847" s="120" t="s">
        <v>1044</v>
      </c>
      <c r="F847" s="119" t="s">
        <v>88</v>
      </c>
      <c r="G847" s="121">
        <v>13480</v>
      </c>
      <c r="H847" s="118" t="s">
        <v>202</v>
      </c>
      <c r="I847" s="119"/>
      <c r="K847" s="122" t="s">
        <v>1</v>
      </c>
    </row>
    <row r="848" spans="1:11" ht="12.75">
      <c r="A848" s="115">
        <v>846</v>
      </c>
      <c r="B848" s="118" t="s">
        <v>73</v>
      </c>
      <c r="C848" s="119">
        <v>312</v>
      </c>
      <c r="D848" s="120" t="s">
        <v>25</v>
      </c>
      <c r="E848" s="120" t="s">
        <v>207</v>
      </c>
      <c r="F848" s="119" t="s">
        <v>78</v>
      </c>
      <c r="G848" s="121">
        <v>8593</v>
      </c>
      <c r="H848" s="118" t="s">
        <v>202</v>
      </c>
      <c r="I848" s="119" t="s">
        <v>1</v>
      </c>
      <c r="K848" s="122" t="s">
        <v>1</v>
      </c>
    </row>
    <row r="849" spans="1:11" ht="12.75">
      <c r="A849" s="115">
        <v>847</v>
      </c>
      <c r="B849" s="118" t="s">
        <v>73</v>
      </c>
      <c r="C849" s="119">
        <v>312</v>
      </c>
      <c r="D849" s="120" t="s">
        <v>25</v>
      </c>
      <c r="E849" s="120" t="s">
        <v>777</v>
      </c>
      <c r="F849" s="119" t="s">
        <v>88</v>
      </c>
      <c r="G849" s="121">
        <v>6383</v>
      </c>
      <c r="H849" s="118" t="s">
        <v>202</v>
      </c>
      <c r="I849" s="119" t="s">
        <v>1</v>
      </c>
      <c r="K849" s="122" t="s">
        <v>1</v>
      </c>
    </row>
    <row r="850" spans="1:11" ht="12.75">
      <c r="A850" s="115">
        <v>848</v>
      </c>
      <c r="B850" s="118" t="s">
        <v>73</v>
      </c>
      <c r="C850" s="119">
        <v>312</v>
      </c>
      <c r="D850" s="120" t="s">
        <v>25</v>
      </c>
      <c r="E850" s="120" t="s">
        <v>1045</v>
      </c>
      <c r="F850" s="119" t="s">
        <v>112</v>
      </c>
      <c r="G850" s="121">
        <v>11634</v>
      </c>
      <c r="H850" s="118" t="s">
        <v>202</v>
      </c>
      <c r="I850" s="119" t="s">
        <v>1</v>
      </c>
      <c r="K850" s="122" t="s">
        <v>1</v>
      </c>
    </row>
    <row r="851" spans="1:11" ht="12.75">
      <c r="A851" s="115">
        <v>849</v>
      </c>
      <c r="B851" s="118" t="s">
        <v>80</v>
      </c>
      <c r="C851" s="119">
        <v>312</v>
      </c>
      <c r="D851" s="120" t="s">
        <v>808</v>
      </c>
      <c r="E851" s="120" t="s">
        <v>992</v>
      </c>
      <c r="F851" s="119" t="s">
        <v>78</v>
      </c>
      <c r="G851" s="121">
        <v>13288</v>
      </c>
      <c r="H851" s="118" t="s">
        <v>202</v>
      </c>
      <c r="I851" s="119" t="s">
        <v>1</v>
      </c>
      <c r="K851" s="122" t="s">
        <v>1</v>
      </c>
    </row>
    <row r="852" spans="1:11" ht="12.75">
      <c r="A852" s="115">
        <v>850</v>
      </c>
      <c r="B852" s="118" t="s">
        <v>80</v>
      </c>
      <c r="C852" s="119">
        <v>312</v>
      </c>
      <c r="D852" s="120" t="s">
        <v>808</v>
      </c>
      <c r="E852" s="120" t="s">
        <v>1046</v>
      </c>
      <c r="F852" s="119" t="s">
        <v>88</v>
      </c>
      <c r="G852" s="121">
        <v>13090</v>
      </c>
      <c r="H852" s="118" t="s">
        <v>202</v>
      </c>
      <c r="I852" s="119"/>
      <c r="K852" s="122" t="s">
        <v>1</v>
      </c>
    </row>
    <row r="853" spans="1:11" ht="12.75">
      <c r="A853" s="115">
        <v>851</v>
      </c>
      <c r="B853" s="118" t="s">
        <v>73</v>
      </c>
      <c r="C853" s="119">
        <v>312</v>
      </c>
      <c r="D853" s="120" t="s">
        <v>808</v>
      </c>
      <c r="E853" s="120" t="s">
        <v>993</v>
      </c>
      <c r="F853" s="119" t="s">
        <v>69</v>
      </c>
      <c r="G853" s="121">
        <v>1172</v>
      </c>
      <c r="H853" s="118" t="s">
        <v>202</v>
      </c>
      <c r="I853" s="119" t="s">
        <v>1</v>
      </c>
      <c r="K853" s="122" t="s">
        <v>1</v>
      </c>
    </row>
    <row r="854" spans="1:11" ht="12.75">
      <c r="A854" s="115">
        <v>852</v>
      </c>
      <c r="B854" s="118" t="s">
        <v>73</v>
      </c>
      <c r="C854" s="119">
        <v>312</v>
      </c>
      <c r="D854" s="120" t="s">
        <v>25</v>
      </c>
      <c r="E854" s="120" t="s">
        <v>208</v>
      </c>
      <c r="F854" s="119" t="s">
        <v>78</v>
      </c>
      <c r="G854" s="121">
        <v>9209</v>
      </c>
      <c r="H854" s="118" t="s">
        <v>202</v>
      </c>
      <c r="I854" s="119" t="s">
        <v>1</v>
      </c>
      <c r="K854" s="122" t="s">
        <v>1</v>
      </c>
    </row>
    <row r="855" spans="1:11" ht="12.75">
      <c r="A855" s="115">
        <v>853</v>
      </c>
      <c r="B855" s="118" t="s">
        <v>73</v>
      </c>
      <c r="C855" s="119">
        <v>312</v>
      </c>
      <c r="D855" s="120" t="s">
        <v>808</v>
      </c>
      <c r="E855" s="120" t="s">
        <v>994</v>
      </c>
      <c r="F855" s="119" t="s">
        <v>69</v>
      </c>
      <c r="G855" s="121">
        <v>4487</v>
      </c>
      <c r="H855" s="118" t="s">
        <v>202</v>
      </c>
      <c r="I855" s="119" t="s">
        <v>1</v>
      </c>
      <c r="K855" s="122" t="s">
        <v>1</v>
      </c>
    </row>
    <row r="856" spans="1:11" ht="12.75">
      <c r="A856" s="115">
        <v>854</v>
      </c>
      <c r="B856" s="118" t="s">
        <v>73</v>
      </c>
      <c r="C856" s="119">
        <v>312</v>
      </c>
      <c r="D856" s="120" t="s">
        <v>25</v>
      </c>
      <c r="E856" s="120" t="s">
        <v>209</v>
      </c>
      <c r="F856" s="119" t="s">
        <v>112</v>
      </c>
      <c r="G856" s="121">
        <v>11747</v>
      </c>
      <c r="H856" s="118" t="s">
        <v>202</v>
      </c>
      <c r="I856" s="119" t="s">
        <v>1</v>
      </c>
      <c r="K856" s="122" t="s">
        <v>1</v>
      </c>
    </row>
    <row r="857" spans="2:9" ht="12.75">
      <c r="B857" s="118" t="s">
        <v>73</v>
      </c>
      <c r="C857" s="119">
        <v>312</v>
      </c>
      <c r="D857" s="120" t="s">
        <v>808</v>
      </c>
      <c r="E857" s="120" t="s">
        <v>995</v>
      </c>
      <c r="F857" s="119" t="s">
        <v>85</v>
      </c>
      <c r="G857" s="121">
        <v>5288</v>
      </c>
      <c r="H857" s="118" t="s">
        <v>202</v>
      </c>
      <c r="I857" s="119" t="s">
        <v>1</v>
      </c>
    </row>
    <row r="858" spans="2:9" ht="12.75">
      <c r="B858" s="118" t="s">
        <v>73</v>
      </c>
      <c r="C858" s="119">
        <v>312</v>
      </c>
      <c r="D858" s="120" t="s">
        <v>77</v>
      </c>
      <c r="E858" s="120" t="s">
        <v>210</v>
      </c>
      <c r="F858" s="119" t="s">
        <v>72</v>
      </c>
      <c r="G858" s="121">
        <v>4669</v>
      </c>
      <c r="H858" s="118" t="s">
        <v>202</v>
      </c>
      <c r="I858" s="119" t="s">
        <v>1</v>
      </c>
    </row>
    <row r="859" spans="2:9" ht="12.75">
      <c r="B859" s="118" t="s">
        <v>80</v>
      </c>
      <c r="C859" s="119">
        <v>312</v>
      </c>
      <c r="D859" s="120" t="s">
        <v>808</v>
      </c>
      <c r="E859" s="120" t="s">
        <v>996</v>
      </c>
      <c r="F859" s="119" t="s">
        <v>69</v>
      </c>
      <c r="G859" s="121">
        <v>13277</v>
      </c>
      <c r="H859" s="118" t="s">
        <v>202</v>
      </c>
      <c r="I859" s="119" t="s">
        <v>1</v>
      </c>
    </row>
    <row r="860" spans="2:9" ht="12.75">
      <c r="B860" s="118" t="s">
        <v>73</v>
      </c>
      <c r="C860" s="119">
        <v>312</v>
      </c>
      <c r="D860" s="120" t="s">
        <v>77</v>
      </c>
      <c r="E860" s="120" t="s">
        <v>211</v>
      </c>
      <c r="F860" s="119" t="s">
        <v>72</v>
      </c>
      <c r="G860" s="121">
        <v>536</v>
      </c>
      <c r="H860" s="118" t="s">
        <v>202</v>
      </c>
      <c r="I860" s="119" t="s">
        <v>1</v>
      </c>
    </row>
    <row r="861" spans="2:9" ht="12.75">
      <c r="B861" s="118" t="s">
        <v>73</v>
      </c>
      <c r="C861" s="119">
        <v>312</v>
      </c>
      <c r="D861" s="120" t="s">
        <v>808</v>
      </c>
      <c r="E861" s="120" t="s">
        <v>997</v>
      </c>
      <c r="F861" s="119" t="s">
        <v>69</v>
      </c>
      <c r="G861" s="121">
        <v>1603</v>
      </c>
      <c r="H861" s="118" t="s">
        <v>202</v>
      </c>
      <c r="I861" s="119" t="s">
        <v>1</v>
      </c>
    </row>
    <row r="862" spans="2:9" ht="12.75">
      <c r="B862" s="118" t="s">
        <v>73</v>
      </c>
      <c r="C862" s="119">
        <v>312</v>
      </c>
      <c r="D862" s="120" t="s">
        <v>25</v>
      </c>
      <c r="E862" s="120" t="s">
        <v>212</v>
      </c>
      <c r="F862" s="119" t="s">
        <v>112</v>
      </c>
      <c r="G862" s="121">
        <v>8615</v>
      </c>
      <c r="H862" s="118" t="s">
        <v>202</v>
      </c>
      <c r="I862" s="119" t="s">
        <v>1</v>
      </c>
    </row>
    <row r="863" spans="2:9" ht="12.75">
      <c r="B863" s="118" t="s">
        <v>73</v>
      </c>
      <c r="C863" s="119">
        <v>312</v>
      </c>
      <c r="D863" s="120" t="s">
        <v>808</v>
      </c>
      <c r="E863" s="120" t="s">
        <v>998</v>
      </c>
      <c r="F863" s="119" t="s">
        <v>69</v>
      </c>
      <c r="G863" s="121">
        <v>1562</v>
      </c>
      <c r="H863" s="118" t="s">
        <v>202</v>
      </c>
      <c r="I863" s="119" t="s">
        <v>1</v>
      </c>
    </row>
    <row r="864" spans="2:9" ht="12.75">
      <c r="B864" s="118" t="s">
        <v>73</v>
      </c>
      <c r="C864" s="119">
        <v>312</v>
      </c>
      <c r="D864" s="120" t="s">
        <v>808</v>
      </c>
      <c r="E864" s="120" t="s">
        <v>999</v>
      </c>
      <c r="F864" s="119" t="s">
        <v>69</v>
      </c>
      <c r="G864" s="121">
        <v>1408</v>
      </c>
      <c r="H864" s="118" t="s">
        <v>202</v>
      </c>
      <c r="I864" s="119" t="s">
        <v>1</v>
      </c>
    </row>
    <row r="865" spans="2:9" ht="12.75">
      <c r="B865" s="118" t="s">
        <v>73</v>
      </c>
      <c r="C865" s="119">
        <v>312</v>
      </c>
      <c r="D865" s="120" t="s">
        <v>25</v>
      </c>
      <c r="E865" s="120" t="s">
        <v>213</v>
      </c>
      <c r="F865" s="119" t="s">
        <v>112</v>
      </c>
      <c r="G865" s="121">
        <v>11951</v>
      </c>
      <c r="H865" s="118" t="s">
        <v>202</v>
      </c>
      <c r="I865" s="119" t="s">
        <v>1</v>
      </c>
    </row>
    <row r="866" spans="2:9" ht="12.75">
      <c r="B866" s="118" t="s">
        <v>80</v>
      </c>
      <c r="C866" s="119">
        <v>312</v>
      </c>
      <c r="D866" s="120" t="s">
        <v>808</v>
      </c>
      <c r="E866" s="120" t="s">
        <v>1047</v>
      </c>
      <c r="F866" s="119" t="s">
        <v>69</v>
      </c>
      <c r="G866" s="121">
        <v>13900</v>
      </c>
      <c r="H866" s="118" t="s">
        <v>202</v>
      </c>
      <c r="I866" s="119"/>
    </row>
    <row r="867" spans="2:9" ht="12.75">
      <c r="B867" s="118" t="s">
        <v>73</v>
      </c>
      <c r="C867" s="119">
        <v>312</v>
      </c>
      <c r="D867" s="120" t="s">
        <v>25</v>
      </c>
      <c r="E867" s="120" t="s">
        <v>784</v>
      </c>
      <c r="F867" s="119" t="s">
        <v>88</v>
      </c>
      <c r="G867" s="121">
        <v>12868</v>
      </c>
      <c r="H867" s="118" t="s">
        <v>202</v>
      </c>
      <c r="I867" s="119" t="s">
        <v>1</v>
      </c>
    </row>
    <row r="868" spans="2:9" ht="12.75">
      <c r="B868" s="118" t="s">
        <v>73</v>
      </c>
      <c r="C868" s="119">
        <v>312</v>
      </c>
      <c r="D868" s="120" t="s">
        <v>25</v>
      </c>
      <c r="E868" s="120" t="s">
        <v>214</v>
      </c>
      <c r="F868" s="119" t="s">
        <v>78</v>
      </c>
      <c r="G868" s="121">
        <v>10239</v>
      </c>
      <c r="H868" s="118" t="s">
        <v>202</v>
      </c>
      <c r="I868" s="119" t="s">
        <v>1</v>
      </c>
    </row>
    <row r="869" spans="2:9" ht="12.75">
      <c r="B869" s="118" t="s">
        <v>73</v>
      </c>
      <c r="C869" s="119">
        <v>312</v>
      </c>
      <c r="D869" s="120" t="s">
        <v>25</v>
      </c>
      <c r="E869" s="120" t="s">
        <v>215</v>
      </c>
      <c r="F869" s="119" t="s">
        <v>78</v>
      </c>
      <c r="G869" s="121">
        <v>6826</v>
      </c>
      <c r="H869" s="118" t="s">
        <v>202</v>
      </c>
      <c r="I869" s="119" t="s">
        <v>1</v>
      </c>
    </row>
    <row r="870" spans="2:9" ht="12.75">
      <c r="B870" s="118" t="s">
        <v>73</v>
      </c>
      <c r="C870" s="119">
        <v>312</v>
      </c>
      <c r="D870" s="120" t="s">
        <v>25</v>
      </c>
      <c r="E870" s="120" t="s">
        <v>1048</v>
      </c>
      <c r="F870" s="119" t="s">
        <v>81</v>
      </c>
      <c r="G870" s="121">
        <v>13529</v>
      </c>
      <c r="H870" s="118" t="s">
        <v>202</v>
      </c>
      <c r="I870" s="119"/>
    </row>
    <row r="871" spans="2:9" ht="12.75">
      <c r="B871" s="118" t="s">
        <v>80</v>
      </c>
      <c r="C871" s="119">
        <v>312</v>
      </c>
      <c r="D871" s="120" t="s">
        <v>808</v>
      </c>
      <c r="E871" s="120" t="s">
        <v>1049</v>
      </c>
      <c r="F871" s="119" t="s">
        <v>88</v>
      </c>
      <c r="G871" s="121">
        <v>12295</v>
      </c>
      <c r="H871" s="118" t="s">
        <v>202</v>
      </c>
      <c r="I871" s="119"/>
    </row>
    <row r="872" spans="2:9" ht="12.75">
      <c r="B872" s="118" t="s">
        <v>73</v>
      </c>
      <c r="C872" s="119">
        <v>312</v>
      </c>
      <c r="D872" s="120" t="s">
        <v>808</v>
      </c>
      <c r="E872" s="120" t="s">
        <v>1000</v>
      </c>
      <c r="F872" s="119" t="s">
        <v>85</v>
      </c>
      <c r="G872" s="121">
        <v>1645</v>
      </c>
      <c r="H872" s="118" t="s">
        <v>202</v>
      </c>
      <c r="I872" s="119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465"/>
  <sheetViews>
    <sheetView zoomScalePageLayoutView="0" workbookViewId="0" topLeftCell="A14">
      <selection activeCell="D33" sqref="D33"/>
    </sheetView>
  </sheetViews>
  <sheetFormatPr defaultColWidth="11.421875" defaultRowHeight="12.75"/>
  <cols>
    <col min="2" max="2" width="26.8515625" style="0" customWidth="1"/>
    <col min="3" max="3" width="9.8515625" style="0" customWidth="1"/>
    <col min="4" max="4" width="5.57421875" style="0" bestFit="1" customWidth="1"/>
    <col min="5" max="5" width="10.140625" style="0" bestFit="1" customWidth="1"/>
    <col min="6" max="6" width="7.140625" style="0" bestFit="1" customWidth="1"/>
    <col min="7" max="8" width="4.00390625" style="0" bestFit="1" customWidth="1"/>
    <col min="9" max="9" width="3.7109375" style="0" bestFit="1" customWidth="1"/>
    <col min="12" max="12" width="32.7109375" style="0" customWidth="1"/>
  </cols>
  <sheetData>
    <row r="1" ht="12.75">
      <c r="A1" s="82" t="s">
        <v>496</v>
      </c>
    </row>
    <row r="2" spans="1:2" ht="12.75">
      <c r="A2" s="84" t="s">
        <v>50</v>
      </c>
      <c r="B2" s="83" t="s">
        <v>51</v>
      </c>
    </row>
    <row r="3" spans="1:3" ht="12.75">
      <c r="A3" s="85">
        <v>101</v>
      </c>
      <c r="B3" s="86" t="s">
        <v>470</v>
      </c>
      <c r="C3" s="87" t="s">
        <v>495</v>
      </c>
    </row>
    <row r="4" spans="1:3" ht="12.75">
      <c r="A4" s="85">
        <v>102</v>
      </c>
      <c r="B4" s="86" t="s">
        <v>468</v>
      </c>
      <c r="C4" s="87" t="s">
        <v>494</v>
      </c>
    </row>
    <row r="5" spans="1:3" ht="12.75">
      <c r="A5" s="85">
        <v>103</v>
      </c>
      <c r="B5" s="86" t="s">
        <v>59</v>
      </c>
      <c r="C5" s="87" t="s">
        <v>293</v>
      </c>
    </row>
    <row r="6" spans="1:3" ht="12.75">
      <c r="A6" s="85">
        <v>104</v>
      </c>
      <c r="B6" s="86" t="s">
        <v>62</v>
      </c>
      <c r="C6" s="87" t="s">
        <v>328</v>
      </c>
    </row>
    <row r="7" spans="1:3" ht="12.75">
      <c r="A7" s="85">
        <v>105</v>
      </c>
      <c r="B7" s="86" t="s">
        <v>61</v>
      </c>
      <c r="C7" s="87" t="s">
        <v>312</v>
      </c>
    </row>
    <row r="8" spans="1:3" ht="12.75">
      <c r="A8" s="85">
        <v>106</v>
      </c>
      <c r="B8" s="86" t="s">
        <v>58</v>
      </c>
      <c r="C8" s="87" t="s">
        <v>285</v>
      </c>
    </row>
    <row r="9" spans="1:3" ht="12.75">
      <c r="A9" s="85">
        <v>107</v>
      </c>
      <c r="B9" s="86" t="s">
        <v>471</v>
      </c>
      <c r="C9" s="87" t="s">
        <v>493</v>
      </c>
    </row>
    <row r="10" spans="1:3" ht="12.75">
      <c r="A10" s="85">
        <v>108</v>
      </c>
      <c r="B10" s="86" t="s">
        <v>57</v>
      </c>
      <c r="C10" s="87" t="s">
        <v>246</v>
      </c>
    </row>
    <row r="11" spans="1:3" ht="12.75">
      <c r="A11" s="85">
        <v>109</v>
      </c>
      <c r="B11" s="86" t="s">
        <v>60</v>
      </c>
      <c r="C11" s="87" t="s">
        <v>303</v>
      </c>
    </row>
    <row r="12" spans="1:3" ht="12.75">
      <c r="A12" s="85">
        <v>110</v>
      </c>
      <c r="B12" s="86" t="s">
        <v>469</v>
      </c>
      <c r="C12" s="87" t="s">
        <v>436</v>
      </c>
    </row>
    <row r="13" spans="1:3" ht="12.75">
      <c r="A13" s="85">
        <v>111</v>
      </c>
      <c r="B13" s="86" t="s">
        <v>56</v>
      </c>
      <c r="C13" s="87" t="s">
        <v>229</v>
      </c>
    </row>
    <row r="14" spans="1:3" ht="12.75">
      <c r="A14" s="85">
        <v>112</v>
      </c>
      <c r="B14" s="86" t="s">
        <v>55</v>
      </c>
      <c r="C14" s="87" t="s">
        <v>224</v>
      </c>
    </row>
    <row r="15" spans="1:3" ht="12.75">
      <c r="A15" s="85">
        <v>201</v>
      </c>
      <c r="B15" s="86" t="s">
        <v>473</v>
      </c>
      <c r="C15" s="87" t="s">
        <v>336</v>
      </c>
    </row>
    <row r="16" spans="1:3" ht="12.75">
      <c r="A16" s="85">
        <v>202</v>
      </c>
      <c r="B16" s="86" t="s">
        <v>472</v>
      </c>
      <c r="C16" s="87" t="s">
        <v>266</v>
      </c>
    </row>
    <row r="17" spans="1:3" ht="12.75">
      <c r="A17" s="85">
        <v>203</v>
      </c>
      <c r="B17" s="86" t="s">
        <v>474</v>
      </c>
      <c r="C17" s="87" t="s">
        <v>492</v>
      </c>
    </row>
    <row r="18" spans="1:3" ht="12.75">
      <c r="A18" s="85">
        <v>204</v>
      </c>
      <c r="B18" s="86" t="s">
        <v>65</v>
      </c>
      <c r="C18" s="87" t="s">
        <v>391</v>
      </c>
    </row>
    <row r="19" spans="1:3" ht="12.75">
      <c r="A19" s="85">
        <v>205</v>
      </c>
      <c r="B19" s="86" t="s">
        <v>63</v>
      </c>
      <c r="C19" s="87" t="s">
        <v>356</v>
      </c>
    </row>
    <row r="20" spans="1:3" ht="12.75">
      <c r="A20" s="85">
        <v>206</v>
      </c>
      <c r="B20" s="86" t="s">
        <v>64</v>
      </c>
      <c r="C20" s="87" t="s">
        <v>367</v>
      </c>
    </row>
    <row r="21" spans="1:3" ht="12.75">
      <c r="A21" s="85">
        <v>207</v>
      </c>
      <c r="B21" s="86" t="s">
        <v>66</v>
      </c>
      <c r="C21" s="87" t="s">
        <v>455</v>
      </c>
    </row>
    <row r="22" spans="1:3" ht="12.75">
      <c r="A22" s="85">
        <v>208</v>
      </c>
      <c r="B22" s="86" t="s">
        <v>477</v>
      </c>
      <c r="C22" s="87" t="s">
        <v>489</v>
      </c>
    </row>
    <row r="23" spans="1:3" ht="12.75">
      <c r="A23" s="85">
        <v>209</v>
      </c>
      <c r="B23" s="86" t="s">
        <v>53</v>
      </c>
      <c r="C23" s="87" t="s">
        <v>98</v>
      </c>
    </row>
    <row r="24" spans="1:3" ht="12.75">
      <c r="A24" s="85">
        <v>210</v>
      </c>
      <c r="B24" s="86" t="s">
        <v>52</v>
      </c>
      <c r="C24" s="87" t="s">
        <v>87</v>
      </c>
    </row>
    <row r="25" spans="1:3" ht="12.75">
      <c r="A25" s="85">
        <v>211</v>
      </c>
      <c r="B25" s="86" t="s">
        <v>475</v>
      </c>
      <c r="C25" s="87" t="s">
        <v>109</v>
      </c>
    </row>
    <row r="26" spans="1:3" ht="12.75">
      <c r="A26" s="85">
        <v>212</v>
      </c>
      <c r="B26" s="86" t="s">
        <v>476</v>
      </c>
      <c r="C26" s="87" t="s">
        <v>71</v>
      </c>
    </row>
    <row r="27" spans="1:3" ht="12.75">
      <c r="A27" s="85">
        <v>301</v>
      </c>
      <c r="B27" s="86" t="s">
        <v>479</v>
      </c>
      <c r="C27" s="87" t="s">
        <v>488</v>
      </c>
    </row>
    <row r="28" spans="1:3" ht="12.75">
      <c r="A28" s="85">
        <v>302</v>
      </c>
      <c r="B28" s="86" t="s">
        <v>487</v>
      </c>
      <c r="C28" s="87" t="s">
        <v>133</v>
      </c>
    </row>
    <row r="29" spans="1:3" ht="12.75">
      <c r="A29" s="85">
        <v>303</v>
      </c>
      <c r="B29" s="86" t="s">
        <v>478</v>
      </c>
      <c r="C29" s="87" t="s">
        <v>188</v>
      </c>
    </row>
    <row r="30" spans="1:3" ht="12.75">
      <c r="A30" s="85">
        <v>304</v>
      </c>
      <c r="B30" s="86" t="s">
        <v>54</v>
      </c>
      <c r="C30" s="87" t="s">
        <v>156</v>
      </c>
    </row>
    <row r="31" spans="1:3" ht="12.75">
      <c r="A31" s="85">
        <v>305</v>
      </c>
      <c r="B31" s="86" t="s">
        <v>480</v>
      </c>
      <c r="C31" s="87" t="s">
        <v>217</v>
      </c>
    </row>
    <row r="32" spans="1:3" ht="12.75">
      <c r="A32" s="85">
        <v>306</v>
      </c>
      <c r="B32" s="86" t="s">
        <v>481</v>
      </c>
      <c r="C32" s="87" t="s">
        <v>490</v>
      </c>
    </row>
    <row r="33" spans="1:3" ht="12.75">
      <c r="A33" s="85">
        <v>307</v>
      </c>
      <c r="B33" s="86" t="s">
        <v>485</v>
      </c>
      <c r="C33" s="161" t="s">
        <v>802</v>
      </c>
    </row>
    <row r="34" spans="1:3" ht="12.75">
      <c r="A34" s="85">
        <v>308</v>
      </c>
      <c r="B34" s="86" t="s">
        <v>483</v>
      </c>
      <c r="C34" s="87" t="s">
        <v>491</v>
      </c>
    </row>
    <row r="35" spans="1:3" ht="12.75">
      <c r="A35" s="85">
        <v>309</v>
      </c>
      <c r="B35" s="86" t="s">
        <v>497</v>
      </c>
      <c r="C35" s="87" t="s">
        <v>427</v>
      </c>
    </row>
    <row r="36" spans="1:3" ht="12.75">
      <c r="A36" s="85">
        <v>310</v>
      </c>
      <c r="B36" s="86" t="s">
        <v>486</v>
      </c>
      <c r="C36" s="87" t="s">
        <v>409</v>
      </c>
    </row>
    <row r="37" spans="1:3" ht="12.75">
      <c r="A37" s="85">
        <v>311</v>
      </c>
      <c r="B37" s="86" t="s">
        <v>484</v>
      </c>
      <c r="C37" s="87" t="s">
        <v>150</v>
      </c>
    </row>
    <row r="38" spans="1:3" ht="12.75">
      <c r="A38" s="85">
        <v>312</v>
      </c>
      <c r="B38" s="86" t="s">
        <v>482</v>
      </c>
      <c r="C38" s="87" t="s">
        <v>202</v>
      </c>
    </row>
    <row r="39" ht="12.75">
      <c r="A39" s="85"/>
    </row>
    <row r="40" spans="1:5" ht="12.75">
      <c r="A40" s="85"/>
      <c r="E40" s="21"/>
    </row>
    <row r="41" spans="1:5" ht="12.75">
      <c r="A41" s="85"/>
      <c r="E41" s="21"/>
    </row>
    <row r="42" spans="1:5" ht="12.75">
      <c r="A42" s="85"/>
      <c r="E42" s="21"/>
    </row>
    <row r="43" spans="1:5" ht="12.75">
      <c r="A43" s="85"/>
      <c r="E43" s="21"/>
    </row>
    <row r="44" spans="1:5" ht="12.75">
      <c r="A44" s="85"/>
      <c r="E44" s="21"/>
    </row>
    <row r="45" spans="1:5" ht="12.75">
      <c r="A45" s="85"/>
      <c r="E45" s="21"/>
    </row>
    <row r="46" ht="12.75">
      <c r="A46" s="85"/>
    </row>
    <row r="47" spans="1:5" ht="12.75">
      <c r="A47" s="85"/>
      <c r="E47" s="21"/>
    </row>
    <row r="48" spans="1:5" ht="12.75">
      <c r="A48" s="85"/>
      <c r="E48" s="21"/>
    </row>
    <row r="49" spans="1:5" ht="12.75">
      <c r="A49" s="85"/>
      <c r="E49" s="21"/>
    </row>
    <row r="50" spans="1:5" ht="12.75">
      <c r="A50" s="85"/>
      <c r="E50" s="21"/>
    </row>
    <row r="51" spans="1:5" ht="12.75">
      <c r="A51" s="85"/>
      <c r="E51" s="21"/>
    </row>
    <row r="52" spans="1:5" ht="12.75">
      <c r="A52" s="85"/>
      <c r="E52" s="21"/>
    </row>
    <row r="53" ht="12.75">
      <c r="A53" s="85"/>
    </row>
    <row r="54" spans="1:5" ht="12.75">
      <c r="A54" s="85"/>
      <c r="E54" s="21"/>
    </row>
    <row r="55" spans="1:5" ht="12.75">
      <c r="A55" s="85"/>
      <c r="E55" s="21"/>
    </row>
    <row r="56" spans="1:5" ht="12.75">
      <c r="A56" s="85"/>
      <c r="E56" s="21"/>
    </row>
    <row r="57" spans="1:5" ht="12.75">
      <c r="A57" s="85"/>
      <c r="E57" s="21"/>
    </row>
    <row r="58" spans="1:5" ht="12.75">
      <c r="A58" s="85"/>
      <c r="E58" s="21"/>
    </row>
    <row r="59" spans="1:5" ht="12.75">
      <c r="A59" s="85"/>
      <c r="E59" s="21"/>
    </row>
    <row r="60" ht="12.75">
      <c r="A60" s="85"/>
    </row>
    <row r="61" spans="1:5" ht="12.75">
      <c r="A61" s="85"/>
      <c r="E61" s="21"/>
    </row>
    <row r="62" spans="1:5" ht="12.75">
      <c r="A62" s="85"/>
      <c r="E62" s="21"/>
    </row>
    <row r="63" spans="1:5" ht="12.75">
      <c r="A63" s="85"/>
      <c r="E63" s="21"/>
    </row>
    <row r="64" spans="1:5" ht="12.75">
      <c r="A64" s="85"/>
      <c r="E64" s="21"/>
    </row>
    <row r="65" spans="1:5" ht="12.75">
      <c r="A65" s="85"/>
      <c r="E65" s="21"/>
    </row>
    <row r="66" spans="1:5" ht="12.75">
      <c r="A66" s="85"/>
      <c r="E66" s="21"/>
    </row>
    <row r="67" ht="12.75">
      <c r="A67" s="85"/>
    </row>
    <row r="68" spans="1:5" ht="12.75">
      <c r="A68" s="85"/>
      <c r="E68" s="21"/>
    </row>
    <row r="69" spans="1:5" ht="12.75">
      <c r="A69" s="85"/>
      <c r="E69" s="21"/>
    </row>
    <row r="70" spans="1:5" ht="12.75">
      <c r="A70" s="85"/>
      <c r="E70" s="21"/>
    </row>
    <row r="71" spans="1:5" ht="12.75">
      <c r="A71" s="85"/>
      <c r="E71" s="21"/>
    </row>
    <row r="72" spans="1:5" ht="12.75">
      <c r="A72" s="85"/>
      <c r="E72" s="21"/>
    </row>
    <row r="73" spans="1:5" ht="12.75">
      <c r="A73" s="85"/>
      <c r="E73" s="21"/>
    </row>
    <row r="74" ht="12.75">
      <c r="A74" s="85"/>
    </row>
    <row r="75" spans="1:5" ht="12.75">
      <c r="A75" s="85"/>
      <c r="E75" s="21"/>
    </row>
    <row r="76" spans="1:5" ht="12.75">
      <c r="A76" s="85"/>
      <c r="E76" s="21"/>
    </row>
    <row r="77" spans="1:5" ht="12.75">
      <c r="A77" s="85"/>
      <c r="E77" s="21"/>
    </row>
    <row r="78" spans="1:5" ht="12.75">
      <c r="A78" s="85"/>
      <c r="E78" s="21"/>
    </row>
    <row r="79" spans="1:5" ht="12.75">
      <c r="A79" s="85"/>
      <c r="E79" s="21"/>
    </row>
    <row r="80" spans="1:5" ht="12.75">
      <c r="A80" s="85"/>
      <c r="E80" s="21"/>
    </row>
    <row r="81" ht="12.75">
      <c r="A81" s="85"/>
    </row>
    <row r="82" spans="1:5" ht="12.75">
      <c r="A82" s="85"/>
      <c r="E82" s="21"/>
    </row>
    <row r="83" spans="1:5" ht="12.75">
      <c r="A83" s="85"/>
      <c r="E83" s="21"/>
    </row>
    <row r="84" spans="1:5" ht="12.75">
      <c r="A84" s="85"/>
      <c r="E84" s="21"/>
    </row>
    <row r="85" spans="1:5" ht="12.75">
      <c r="A85" s="85"/>
      <c r="E85" s="21"/>
    </row>
    <row r="86" spans="1:5" ht="12.75">
      <c r="A86" s="85"/>
      <c r="E86" s="21"/>
    </row>
    <row r="87" spans="1:5" ht="12.75">
      <c r="A87" s="85"/>
      <c r="E87" s="21"/>
    </row>
    <row r="88" ht="12.75">
      <c r="A88" s="85"/>
    </row>
    <row r="89" spans="1:5" ht="12.75">
      <c r="A89" s="85"/>
      <c r="E89" s="21"/>
    </row>
    <row r="90" spans="1:5" ht="12.75">
      <c r="A90" s="85"/>
      <c r="E90" s="21"/>
    </row>
    <row r="91" spans="1:5" ht="12.75">
      <c r="A91" s="85"/>
      <c r="E91" s="21"/>
    </row>
    <row r="92" spans="1:5" ht="12.75">
      <c r="A92" s="85"/>
      <c r="E92" s="21"/>
    </row>
    <row r="93" spans="1:5" ht="12.75">
      <c r="A93" s="85"/>
      <c r="E93" s="21"/>
    </row>
    <row r="94" spans="1:5" ht="12.75">
      <c r="A94" s="85"/>
      <c r="E94" s="21"/>
    </row>
    <row r="95" ht="12.75">
      <c r="A95" s="85"/>
    </row>
    <row r="96" spans="1:5" ht="12.75">
      <c r="A96" s="85"/>
      <c r="E96" s="21"/>
    </row>
    <row r="97" spans="1:5" ht="12.75">
      <c r="A97" s="85"/>
      <c r="E97" s="21"/>
    </row>
    <row r="98" spans="1:5" ht="12.75">
      <c r="A98" s="85"/>
      <c r="E98" s="21"/>
    </row>
    <row r="99" spans="1:5" ht="12.75">
      <c r="A99" s="85"/>
      <c r="E99" s="21"/>
    </row>
    <row r="100" spans="1:5" ht="12.75">
      <c r="A100" s="85"/>
      <c r="E100" s="21"/>
    </row>
    <row r="101" spans="1:5" ht="12.75">
      <c r="A101" s="85"/>
      <c r="E101" s="21"/>
    </row>
    <row r="102" ht="12.75">
      <c r="A102" s="85"/>
    </row>
    <row r="103" spans="1:5" ht="12.75">
      <c r="A103" s="85"/>
      <c r="E103" s="21"/>
    </row>
    <row r="104" spans="1:5" ht="12.75">
      <c r="A104" s="85"/>
      <c r="E104" s="21"/>
    </row>
    <row r="105" spans="1:5" ht="12.75">
      <c r="A105" s="85"/>
      <c r="E105" s="21"/>
    </row>
    <row r="106" spans="1:5" ht="12.75">
      <c r="A106" s="85"/>
      <c r="E106" s="21"/>
    </row>
    <row r="107" spans="1:5" ht="12.75">
      <c r="A107" s="85"/>
      <c r="E107" s="21"/>
    </row>
    <row r="108" spans="1:5" ht="12.75">
      <c r="A108" s="85"/>
      <c r="E108" s="21"/>
    </row>
    <row r="109" ht="12.75">
      <c r="A109" s="85"/>
    </row>
    <row r="110" spans="1:5" ht="12.75">
      <c r="A110" s="85"/>
      <c r="E110" s="21"/>
    </row>
    <row r="111" spans="1:5" ht="12.75">
      <c r="A111" s="85"/>
      <c r="E111" s="21"/>
    </row>
    <row r="112" spans="1:5" ht="12.75">
      <c r="A112" s="85"/>
      <c r="E112" s="21"/>
    </row>
    <row r="113" spans="1:5" ht="12.75">
      <c r="A113" s="85"/>
      <c r="E113" s="21"/>
    </row>
    <row r="114" spans="1:5" ht="12.75">
      <c r="A114" s="85"/>
      <c r="E114" s="21"/>
    </row>
    <row r="115" spans="1:5" ht="12.75">
      <c r="A115" s="85"/>
      <c r="E115" s="21"/>
    </row>
    <row r="116" ht="12.75">
      <c r="A116" s="85"/>
    </row>
    <row r="117" spans="1:5" ht="12.75">
      <c r="A117" s="85"/>
      <c r="E117" s="21"/>
    </row>
    <row r="118" spans="1:5" ht="12.75">
      <c r="A118" s="85"/>
      <c r="E118" s="21"/>
    </row>
    <row r="119" spans="1:5" ht="12.75">
      <c r="A119" s="85"/>
      <c r="E119" s="21"/>
    </row>
    <row r="120" spans="1:5" ht="12.75">
      <c r="A120" s="85"/>
      <c r="E120" s="21"/>
    </row>
    <row r="121" spans="1:5" ht="12.75">
      <c r="A121" s="85"/>
      <c r="E121" s="21"/>
    </row>
    <row r="122" spans="1:5" ht="12.75">
      <c r="A122" s="85"/>
      <c r="E122" s="21"/>
    </row>
    <row r="123" ht="12.75">
      <c r="A123" s="85"/>
    </row>
    <row r="124" spans="1:5" ht="12.75">
      <c r="A124" s="85"/>
      <c r="E124" s="21"/>
    </row>
    <row r="125" spans="1:5" ht="12.75">
      <c r="A125" s="85"/>
      <c r="E125" s="21"/>
    </row>
    <row r="126" spans="1:5" ht="12.75">
      <c r="A126" s="85"/>
      <c r="E126" s="21"/>
    </row>
    <row r="127" spans="1:5" ht="12.75">
      <c r="A127" s="85"/>
      <c r="E127" s="21"/>
    </row>
    <row r="128" spans="1:5" ht="12.75">
      <c r="A128" s="85"/>
      <c r="E128" s="21"/>
    </row>
    <row r="129" spans="1:5" ht="12.75">
      <c r="A129" s="85"/>
      <c r="E129" s="21"/>
    </row>
    <row r="130" ht="12.75">
      <c r="A130" s="85"/>
    </row>
    <row r="131" spans="1:5" ht="12.75">
      <c r="A131" s="85"/>
      <c r="E131" s="21"/>
    </row>
    <row r="132" spans="1:5" ht="12.75">
      <c r="A132" s="85"/>
      <c r="E132" s="21"/>
    </row>
    <row r="133" spans="1:5" ht="12.75">
      <c r="A133" s="85"/>
      <c r="E133" s="21"/>
    </row>
    <row r="134" spans="1:5" ht="12.75">
      <c r="A134" s="85"/>
      <c r="E134" s="21"/>
    </row>
    <row r="135" spans="1:5" ht="12.75">
      <c r="A135" s="85"/>
      <c r="E135" s="21"/>
    </row>
    <row r="136" spans="1:5" ht="12.75">
      <c r="A136" s="85"/>
      <c r="E136" s="21"/>
    </row>
    <row r="137" ht="12.75">
      <c r="A137" s="85"/>
    </row>
    <row r="138" spans="1:5" ht="12.75">
      <c r="A138" s="85"/>
      <c r="E138" s="21"/>
    </row>
    <row r="139" spans="1:5" ht="12.75">
      <c r="A139" s="85"/>
      <c r="E139" s="21"/>
    </row>
    <row r="140" spans="1:5" ht="12.75">
      <c r="A140" s="85"/>
      <c r="E140" s="21"/>
    </row>
    <row r="141" spans="1:5" ht="12.75">
      <c r="A141" s="85"/>
      <c r="E141" s="21"/>
    </row>
    <row r="142" spans="1:5" ht="12.75">
      <c r="A142" s="85"/>
      <c r="E142" s="21"/>
    </row>
    <row r="143" spans="1:5" ht="12.75">
      <c r="A143" s="85"/>
      <c r="E143" s="21"/>
    </row>
    <row r="144" ht="12.75">
      <c r="A144" s="85"/>
    </row>
    <row r="145" spans="1:5" ht="12.75">
      <c r="A145" s="85"/>
      <c r="E145" s="21"/>
    </row>
    <row r="146" spans="1:5" ht="12.75">
      <c r="A146" s="85"/>
      <c r="E146" s="21"/>
    </row>
    <row r="147" spans="1:5" ht="12.75">
      <c r="A147" s="85"/>
      <c r="E147" s="21"/>
    </row>
    <row r="148" spans="1:5" ht="12.75">
      <c r="A148" s="85"/>
      <c r="E148" s="21"/>
    </row>
    <row r="149" spans="1:5" ht="12.75">
      <c r="A149" s="85"/>
      <c r="E149" s="21"/>
    </row>
    <row r="150" spans="1:5" ht="12.75">
      <c r="A150" s="85"/>
      <c r="E150" s="21"/>
    </row>
    <row r="151" ht="12.75">
      <c r="A151" s="85"/>
    </row>
    <row r="152" spans="1:5" ht="12.75">
      <c r="A152" s="85"/>
      <c r="E152" s="21"/>
    </row>
    <row r="153" spans="1:5" ht="12.75">
      <c r="A153" s="85"/>
      <c r="E153" s="21"/>
    </row>
    <row r="154" spans="1:5" ht="12.75">
      <c r="A154" s="85"/>
      <c r="E154" s="21"/>
    </row>
    <row r="155" spans="1:5" ht="12.75">
      <c r="A155" s="85"/>
      <c r="E155" s="21"/>
    </row>
    <row r="156" spans="1:5" ht="12.75">
      <c r="A156" s="85"/>
      <c r="E156" s="21"/>
    </row>
    <row r="157" spans="1:5" ht="12.75">
      <c r="A157" s="85"/>
      <c r="E157" s="21"/>
    </row>
    <row r="158" ht="12.75">
      <c r="A158" s="85"/>
    </row>
    <row r="159" spans="1:5" ht="12.75">
      <c r="A159" s="85"/>
      <c r="E159" s="21"/>
    </row>
    <row r="160" spans="1:5" ht="12.75">
      <c r="A160" s="85"/>
      <c r="E160" s="21"/>
    </row>
    <row r="161" spans="1:5" ht="12.75">
      <c r="A161" s="85"/>
      <c r="E161" s="21"/>
    </row>
    <row r="162" spans="1:5" ht="12.75">
      <c r="A162" s="85"/>
      <c r="E162" s="21"/>
    </row>
    <row r="163" spans="1:5" ht="12.75">
      <c r="A163" s="85"/>
      <c r="E163" s="21"/>
    </row>
    <row r="164" spans="1:5" ht="12.75">
      <c r="A164" s="85"/>
      <c r="E164" s="21"/>
    </row>
    <row r="165" ht="12.75">
      <c r="A165" s="85"/>
    </row>
    <row r="166" spans="1:5" ht="12.75">
      <c r="A166" s="85"/>
      <c r="E166" s="21"/>
    </row>
    <row r="167" spans="1:5" ht="12.75">
      <c r="A167" s="85"/>
      <c r="E167" s="21"/>
    </row>
    <row r="168" spans="1:5" ht="12.75">
      <c r="A168" s="85"/>
      <c r="E168" s="21"/>
    </row>
    <row r="169" spans="1:5" ht="12.75">
      <c r="A169" s="85"/>
      <c r="E169" s="21"/>
    </row>
    <row r="170" spans="1:5" ht="12.75">
      <c r="A170" s="85"/>
      <c r="E170" s="21"/>
    </row>
    <row r="171" spans="1:5" ht="12.75">
      <c r="A171" s="85"/>
      <c r="E171" s="21"/>
    </row>
    <row r="172" ht="12.75">
      <c r="A172" s="85"/>
    </row>
    <row r="173" spans="1:5" ht="12.75">
      <c r="A173" s="85"/>
      <c r="E173" s="21"/>
    </row>
    <row r="174" spans="1:5" ht="12.75">
      <c r="A174" s="85"/>
      <c r="E174" s="21"/>
    </row>
    <row r="175" spans="1:5" ht="12.75">
      <c r="A175" s="85"/>
      <c r="E175" s="21"/>
    </row>
    <row r="176" spans="1:5" ht="12.75">
      <c r="A176" s="85"/>
      <c r="E176" s="21"/>
    </row>
    <row r="177" spans="1:5" ht="12.75">
      <c r="A177" s="85"/>
      <c r="E177" s="21"/>
    </row>
    <row r="178" spans="1:5" ht="12.75">
      <c r="A178" s="85"/>
      <c r="E178" s="21"/>
    </row>
    <row r="179" ht="12.75">
      <c r="A179" s="85"/>
    </row>
    <row r="180" spans="1:5" ht="12.75">
      <c r="A180" s="85"/>
      <c r="E180" s="21"/>
    </row>
    <row r="181" spans="1:5" ht="12.75">
      <c r="A181" s="85"/>
      <c r="E181" s="21"/>
    </row>
    <row r="182" spans="1:5" ht="12.75">
      <c r="A182" s="85"/>
      <c r="E182" s="21"/>
    </row>
    <row r="183" spans="1:5" ht="12.75">
      <c r="A183" s="85"/>
      <c r="E183" s="21"/>
    </row>
    <row r="184" spans="1:5" ht="12.75">
      <c r="A184" s="85"/>
      <c r="E184" s="21"/>
    </row>
    <row r="185" spans="1:5" ht="12.75">
      <c r="A185" s="85"/>
      <c r="E185" s="21"/>
    </row>
    <row r="186" ht="12.75">
      <c r="A186" s="85"/>
    </row>
    <row r="187" spans="1:5" ht="12.75">
      <c r="A187" s="85"/>
      <c r="E187" s="21"/>
    </row>
    <row r="188" spans="1:5" ht="12.75">
      <c r="A188" s="85"/>
      <c r="E188" s="21"/>
    </row>
    <row r="189" spans="1:5" ht="12.75">
      <c r="A189" s="85"/>
      <c r="E189" s="21"/>
    </row>
    <row r="190" spans="1:5" ht="12.75">
      <c r="A190" s="85"/>
      <c r="E190" s="21"/>
    </row>
    <row r="191" spans="1:5" ht="12.75">
      <c r="A191" s="85"/>
      <c r="E191" s="21"/>
    </row>
    <row r="192" spans="1:5" ht="12.75">
      <c r="A192" s="85"/>
      <c r="E192" s="21"/>
    </row>
    <row r="193" ht="12.75">
      <c r="A193" s="85"/>
    </row>
    <row r="194" spans="1:5" ht="12.75">
      <c r="A194" s="85"/>
      <c r="E194" s="21"/>
    </row>
    <row r="195" spans="1:5" ht="12.75">
      <c r="A195" s="85"/>
      <c r="E195" s="21"/>
    </row>
    <row r="196" spans="1:5" ht="12.75">
      <c r="A196" s="85"/>
      <c r="E196" s="21"/>
    </row>
    <row r="197" spans="1:5" ht="12.75">
      <c r="A197" s="85"/>
      <c r="E197" s="21"/>
    </row>
    <row r="198" spans="1:5" ht="12.75">
      <c r="A198" s="85"/>
      <c r="E198" s="21"/>
    </row>
    <row r="199" spans="1:5" ht="12.75">
      <c r="A199" s="85"/>
      <c r="E199" s="21"/>
    </row>
    <row r="200" ht="12.75">
      <c r="A200" s="85"/>
    </row>
    <row r="201" spans="1:5" ht="12.75">
      <c r="A201" s="85"/>
      <c r="E201" s="21"/>
    </row>
    <row r="202" spans="1:5" ht="12.75">
      <c r="A202" s="85"/>
      <c r="E202" s="21"/>
    </row>
    <row r="203" spans="1:5" ht="12.75">
      <c r="A203" s="85"/>
      <c r="E203" s="21"/>
    </row>
    <row r="204" spans="1:5" ht="12.75">
      <c r="A204" s="85"/>
      <c r="E204" s="21"/>
    </row>
    <row r="205" spans="1:5" ht="12.75">
      <c r="A205" s="85"/>
      <c r="E205" s="21"/>
    </row>
    <row r="206" spans="1:5" ht="12.75">
      <c r="A206" s="85"/>
      <c r="E206" s="21"/>
    </row>
    <row r="207" ht="12.75">
      <c r="A207" s="85"/>
    </row>
    <row r="208" spans="1:5" ht="12.75">
      <c r="A208" s="85"/>
      <c r="E208" s="21"/>
    </row>
    <row r="209" spans="1:5" ht="12.75">
      <c r="A209" s="85"/>
      <c r="E209" s="21"/>
    </row>
    <row r="210" spans="1:5" ht="12.75">
      <c r="A210" s="85"/>
      <c r="E210" s="21"/>
    </row>
    <row r="211" spans="1:5" ht="12.75">
      <c r="A211" s="85"/>
      <c r="E211" s="21"/>
    </row>
    <row r="212" spans="1:5" ht="12.75">
      <c r="A212" s="85"/>
      <c r="E212" s="21"/>
    </row>
    <row r="213" spans="1:5" ht="12.75">
      <c r="A213" s="85"/>
      <c r="E213" s="21"/>
    </row>
    <row r="214" ht="12.75">
      <c r="A214" s="85"/>
    </row>
    <row r="215" spans="1:5" ht="12.75">
      <c r="A215" s="85"/>
      <c r="E215" s="21"/>
    </row>
    <row r="216" spans="1:5" ht="12.75">
      <c r="A216" s="85"/>
      <c r="E216" s="21"/>
    </row>
    <row r="217" spans="1:5" ht="12.75">
      <c r="A217" s="85"/>
      <c r="E217" s="21"/>
    </row>
    <row r="218" spans="1:5" ht="12.75">
      <c r="A218" s="85"/>
      <c r="E218" s="21"/>
    </row>
    <row r="219" spans="1:5" ht="12.75">
      <c r="A219" s="85"/>
      <c r="E219" s="21"/>
    </row>
    <row r="220" spans="1:5" ht="12.75">
      <c r="A220" s="85"/>
      <c r="E220" s="21"/>
    </row>
    <row r="221" ht="12.75">
      <c r="A221" s="85"/>
    </row>
    <row r="222" spans="1:5" ht="12.75">
      <c r="A222" s="85"/>
      <c r="E222" s="21"/>
    </row>
    <row r="223" spans="1:5" ht="12.75">
      <c r="A223" s="85"/>
      <c r="E223" s="21"/>
    </row>
    <row r="224" spans="1:5" ht="12.75">
      <c r="A224" s="85"/>
      <c r="E224" s="21"/>
    </row>
    <row r="225" spans="1:5" ht="12.75">
      <c r="A225" s="85"/>
      <c r="E225" s="21"/>
    </row>
    <row r="226" spans="1:5" ht="12.75">
      <c r="A226" s="85"/>
      <c r="E226" s="21"/>
    </row>
    <row r="227" spans="1:5" ht="12.75">
      <c r="A227" s="85"/>
      <c r="E227" s="21"/>
    </row>
    <row r="228" ht="12.75">
      <c r="A228" s="85"/>
    </row>
    <row r="229" spans="1:5" ht="12.75">
      <c r="A229" s="85"/>
      <c r="E229" s="21"/>
    </row>
    <row r="230" spans="1:5" ht="12.75">
      <c r="A230" s="85"/>
      <c r="E230" s="21"/>
    </row>
    <row r="231" spans="1:5" ht="12.75">
      <c r="A231" s="85"/>
      <c r="E231" s="21"/>
    </row>
    <row r="232" spans="1:5" ht="12.75">
      <c r="A232" s="85"/>
      <c r="E232" s="21"/>
    </row>
    <row r="233" spans="1:5" ht="12.75">
      <c r="A233" s="85"/>
      <c r="E233" s="21"/>
    </row>
    <row r="234" spans="1:5" ht="12.75">
      <c r="A234" s="85"/>
      <c r="E234" s="21"/>
    </row>
    <row r="235" ht="12.75">
      <c r="A235" s="85"/>
    </row>
    <row r="236" spans="1:5" ht="12.75">
      <c r="A236" s="85"/>
      <c r="E236" s="21"/>
    </row>
    <row r="237" spans="1:5" ht="12.75">
      <c r="A237" s="85"/>
      <c r="E237" s="21"/>
    </row>
    <row r="238" spans="1:5" ht="12.75">
      <c r="A238" s="85"/>
      <c r="E238" s="21"/>
    </row>
    <row r="239" spans="1:5" ht="12.75">
      <c r="A239" s="85"/>
      <c r="E239" s="21"/>
    </row>
    <row r="240" spans="1:5" ht="12.75">
      <c r="A240" s="85"/>
      <c r="E240" s="21"/>
    </row>
    <row r="241" spans="1:5" ht="12.75">
      <c r="A241" s="85"/>
      <c r="E241" s="21"/>
    </row>
    <row r="242" ht="12.75">
      <c r="A242" s="85"/>
    </row>
    <row r="243" spans="1:5" ht="12.75">
      <c r="A243" s="85"/>
      <c r="E243" s="21"/>
    </row>
    <row r="244" spans="1:5" ht="12.75">
      <c r="A244" s="85"/>
      <c r="E244" s="21"/>
    </row>
    <row r="245" spans="1:5" ht="12.75">
      <c r="A245" s="85"/>
      <c r="E245" s="21"/>
    </row>
    <row r="246" spans="1:5" ht="12.75">
      <c r="A246" s="85"/>
      <c r="E246" s="21"/>
    </row>
    <row r="247" spans="1:5" ht="12.75">
      <c r="A247" s="85"/>
      <c r="E247" s="21"/>
    </row>
    <row r="248" spans="1:5" ht="12.75">
      <c r="A248" s="85"/>
      <c r="E248" s="21"/>
    </row>
    <row r="249" ht="12.75">
      <c r="A249" s="85"/>
    </row>
    <row r="250" spans="1:5" ht="12.75">
      <c r="A250" s="85"/>
      <c r="E250" s="21"/>
    </row>
    <row r="251" spans="1:5" ht="12.75">
      <c r="A251" s="85"/>
      <c r="E251" s="21"/>
    </row>
    <row r="252" spans="1:5" ht="12.75">
      <c r="A252" s="85"/>
      <c r="E252" s="21"/>
    </row>
    <row r="253" spans="1:5" ht="12.75">
      <c r="A253" s="85"/>
      <c r="E253" s="21"/>
    </row>
    <row r="254" spans="1:5" ht="12.75">
      <c r="A254" s="85"/>
      <c r="E254" s="21"/>
    </row>
    <row r="255" spans="1:5" ht="12.75">
      <c r="A255" s="85"/>
      <c r="E255" s="21"/>
    </row>
    <row r="256" ht="12.75">
      <c r="A256" s="85"/>
    </row>
    <row r="257" spans="1:5" ht="12.75">
      <c r="A257" s="85"/>
      <c r="E257" s="21"/>
    </row>
    <row r="258" spans="1:5" ht="12.75">
      <c r="A258" s="85"/>
      <c r="E258" s="21"/>
    </row>
    <row r="259" spans="1:5" ht="12.75">
      <c r="A259" s="85"/>
      <c r="E259" s="21"/>
    </row>
    <row r="260" spans="1:5" ht="12.75">
      <c r="A260" s="85"/>
      <c r="E260" s="21"/>
    </row>
    <row r="261" spans="1:5" ht="12.75">
      <c r="A261" s="85"/>
      <c r="E261" s="21"/>
    </row>
    <row r="262" spans="1:5" ht="12.75">
      <c r="A262" s="85"/>
      <c r="E262" s="21"/>
    </row>
    <row r="263" ht="12.75">
      <c r="A263" s="85"/>
    </row>
    <row r="264" spans="1:5" ht="12.75">
      <c r="A264" s="85"/>
      <c r="E264" s="21"/>
    </row>
    <row r="265" spans="1:5" ht="12.75">
      <c r="A265" s="85"/>
      <c r="E265" s="21"/>
    </row>
    <row r="266" spans="1:5" ht="12.75">
      <c r="A266" s="85"/>
      <c r="E266" s="21"/>
    </row>
    <row r="267" spans="1:5" ht="12.75">
      <c r="A267" s="85"/>
      <c r="E267" s="21"/>
    </row>
    <row r="268" spans="1:5" ht="12.75">
      <c r="A268" s="85"/>
      <c r="E268" s="21"/>
    </row>
    <row r="269" spans="1:5" ht="12.75">
      <c r="A269" s="85"/>
      <c r="E269" s="21"/>
    </row>
    <row r="270" ht="12.75">
      <c r="A270" s="85"/>
    </row>
    <row r="271" spans="1:5" ht="12.75">
      <c r="A271" s="85"/>
      <c r="E271" s="21"/>
    </row>
    <row r="272" spans="1:5" ht="12.75">
      <c r="A272" s="85"/>
      <c r="E272" s="21"/>
    </row>
    <row r="273" spans="1:5" ht="12.75">
      <c r="A273" s="85"/>
      <c r="E273" s="21"/>
    </row>
    <row r="274" spans="1:5" ht="12.75">
      <c r="A274" s="85"/>
      <c r="E274" s="21"/>
    </row>
    <row r="275" spans="1:5" ht="12.75">
      <c r="A275" s="85"/>
      <c r="E275" s="21"/>
    </row>
    <row r="276" spans="1:5" ht="12.75">
      <c r="A276" s="85"/>
      <c r="E276" s="21"/>
    </row>
    <row r="277" ht="12.75">
      <c r="A277" s="85"/>
    </row>
    <row r="278" spans="1:5" ht="12.75">
      <c r="A278" s="85"/>
      <c r="E278" s="21"/>
    </row>
    <row r="279" spans="1:5" ht="12.75">
      <c r="A279" s="85"/>
      <c r="E279" s="21"/>
    </row>
    <row r="280" spans="1:5" ht="12.75">
      <c r="A280" s="85"/>
      <c r="E280" s="21"/>
    </row>
    <row r="281" spans="1:5" ht="12.75">
      <c r="A281" s="85"/>
      <c r="E281" s="21"/>
    </row>
    <row r="282" spans="1:5" ht="12.75">
      <c r="A282" s="85"/>
      <c r="E282" s="21"/>
    </row>
    <row r="283" spans="1:5" ht="12.75">
      <c r="A283" s="85"/>
      <c r="E283" s="21"/>
    </row>
    <row r="284" ht="12.75">
      <c r="A284" s="85"/>
    </row>
    <row r="285" spans="1:5" ht="12.75">
      <c r="A285" s="85"/>
      <c r="E285" s="21"/>
    </row>
    <row r="286" spans="1:5" ht="12.75">
      <c r="A286" s="85"/>
      <c r="E286" s="21"/>
    </row>
    <row r="287" spans="1:5" ht="12.75">
      <c r="A287" s="85"/>
      <c r="E287" s="21"/>
    </row>
    <row r="288" spans="1:5" ht="12.75">
      <c r="A288" s="85"/>
      <c r="E288" s="21"/>
    </row>
    <row r="289" spans="1:5" ht="12.75">
      <c r="A289" s="85"/>
      <c r="E289" s="21"/>
    </row>
    <row r="290" spans="1:5" ht="12.75">
      <c r="A290" s="85"/>
      <c r="E290" s="21"/>
    </row>
    <row r="291" ht="12.75">
      <c r="A291" s="85"/>
    </row>
    <row r="292" spans="1:5" ht="12.75">
      <c r="A292" s="85"/>
      <c r="E292" s="21"/>
    </row>
    <row r="293" spans="1:5" ht="12.75">
      <c r="A293" s="85"/>
      <c r="E293" s="21"/>
    </row>
    <row r="294" spans="1:5" ht="12.75">
      <c r="A294" s="85"/>
      <c r="E294" s="21"/>
    </row>
    <row r="295" spans="1:5" ht="12.75">
      <c r="A295" s="85"/>
      <c r="E295" s="21"/>
    </row>
    <row r="296" spans="1:5" ht="12.75">
      <c r="A296" s="85"/>
      <c r="E296" s="21"/>
    </row>
    <row r="297" spans="1:5" ht="12.75">
      <c r="A297" s="85"/>
      <c r="E297" s="21"/>
    </row>
    <row r="298" ht="12.75">
      <c r="A298" s="85"/>
    </row>
    <row r="299" spans="1:5" ht="12.75">
      <c r="A299" s="85"/>
      <c r="E299" s="21"/>
    </row>
    <row r="300" spans="1:5" ht="12.75">
      <c r="A300" s="85"/>
      <c r="E300" s="21"/>
    </row>
    <row r="301" spans="1:5" ht="12.75">
      <c r="A301" s="85"/>
      <c r="E301" s="21"/>
    </row>
    <row r="302" spans="1:5" ht="12.75">
      <c r="A302" s="85"/>
      <c r="E302" s="21"/>
    </row>
    <row r="303" spans="1:5" ht="12.75">
      <c r="A303" s="85"/>
      <c r="E303" s="21"/>
    </row>
    <row r="304" spans="1:5" ht="12.75">
      <c r="A304" s="85"/>
      <c r="E304" s="21"/>
    </row>
    <row r="305" ht="12.75">
      <c r="A305" s="85"/>
    </row>
    <row r="306" spans="1:5" ht="12.75">
      <c r="A306" s="85"/>
      <c r="E306" s="21"/>
    </row>
    <row r="307" spans="1:5" ht="12.75">
      <c r="A307" s="85"/>
      <c r="E307" s="21"/>
    </row>
    <row r="308" spans="1:5" ht="12.75">
      <c r="A308" s="85"/>
      <c r="E308" s="21"/>
    </row>
    <row r="309" spans="1:5" ht="12.75">
      <c r="A309" s="85"/>
      <c r="E309" s="21"/>
    </row>
    <row r="310" spans="1:5" ht="12.75">
      <c r="A310" s="85"/>
      <c r="E310" s="21"/>
    </row>
    <row r="311" spans="1:5" ht="12.75">
      <c r="A311" s="85"/>
      <c r="E311" s="21"/>
    </row>
    <row r="312" ht="12.75">
      <c r="A312" s="85"/>
    </row>
    <row r="313" spans="1:5" ht="12.75">
      <c r="A313" s="85"/>
      <c r="E313" s="21"/>
    </row>
    <row r="314" spans="1:5" ht="12.75">
      <c r="A314" s="85"/>
      <c r="E314" s="21"/>
    </row>
    <row r="315" spans="1:5" ht="12.75">
      <c r="A315" s="85"/>
      <c r="E315" s="21"/>
    </row>
    <row r="316" spans="1:5" ht="12.75">
      <c r="A316" s="85"/>
      <c r="E316" s="21"/>
    </row>
    <row r="317" spans="1:5" ht="12.75">
      <c r="A317" s="85"/>
      <c r="E317" s="21"/>
    </row>
    <row r="318" spans="1:5" ht="12.75">
      <c r="A318" s="85"/>
      <c r="E318" s="21"/>
    </row>
    <row r="319" ht="12.75">
      <c r="A319" s="85"/>
    </row>
    <row r="320" spans="1:5" ht="12.75">
      <c r="A320" s="85"/>
      <c r="E320" s="21"/>
    </row>
    <row r="321" spans="1:5" ht="12.75">
      <c r="A321" s="85"/>
      <c r="E321" s="21"/>
    </row>
    <row r="322" spans="1:5" ht="12.75">
      <c r="A322" s="85"/>
      <c r="E322" s="21"/>
    </row>
    <row r="323" spans="1:5" ht="12.75">
      <c r="A323" s="85"/>
      <c r="E323" s="21"/>
    </row>
    <row r="324" spans="1:5" ht="12.75">
      <c r="A324" s="85"/>
      <c r="E324" s="21"/>
    </row>
    <row r="325" spans="1:5" ht="12.75">
      <c r="A325" s="85"/>
      <c r="E325" s="21"/>
    </row>
    <row r="326" ht="12.75">
      <c r="A326" s="85"/>
    </row>
    <row r="327" spans="1:5" ht="12.75">
      <c r="A327" s="85"/>
      <c r="E327" s="21"/>
    </row>
    <row r="328" spans="1:5" ht="12.75">
      <c r="A328" s="85"/>
      <c r="E328" s="21"/>
    </row>
    <row r="329" spans="1:5" ht="12.75">
      <c r="A329" s="85"/>
      <c r="E329" s="21"/>
    </row>
    <row r="330" spans="1:5" ht="12.75">
      <c r="A330" s="85"/>
      <c r="E330" s="21"/>
    </row>
    <row r="331" spans="1:5" ht="12.75">
      <c r="A331" s="85"/>
      <c r="E331" s="21"/>
    </row>
    <row r="332" spans="1:5" ht="12.75">
      <c r="A332" s="85"/>
      <c r="E332" s="21"/>
    </row>
    <row r="333" ht="12.75">
      <c r="A333" s="85"/>
    </row>
    <row r="334" spans="1:5" ht="12.75">
      <c r="A334" s="85"/>
      <c r="E334" s="21"/>
    </row>
    <row r="335" spans="1:5" ht="12.75">
      <c r="A335" s="85"/>
      <c r="E335" s="21"/>
    </row>
    <row r="336" spans="1:5" ht="12.75">
      <c r="A336" s="85"/>
      <c r="E336" s="21"/>
    </row>
    <row r="337" spans="1:5" ht="12.75">
      <c r="A337" s="85"/>
      <c r="E337" s="21"/>
    </row>
    <row r="338" spans="1:5" ht="12.75">
      <c r="A338" s="85"/>
      <c r="E338" s="21"/>
    </row>
    <row r="339" spans="1:5" ht="12.75">
      <c r="A339" s="85"/>
      <c r="E339" s="21"/>
    </row>
    <row r="340" ht="12.75">
      <c r="A340" s="85"/>
    </row>
    <row r="341" spans="1:5" ht="12.75">
      <c r="A341" s="85"/>
      <c r="E341" s="21"/>
    </row>
    <row r="342" spans="1:5" ht="12.75">
      <c r="A342" s="85"/>
      <c r="E342" s="21"/>
    </row>
    <row r="343" spans="1:5" ht="12.75">
      <c r="A343" s="85"/>
      <c r="E343" s="21"/>
    </row>
    <row r="344" spans="1:5" ht="12.75">
      <c r="A344" s="85"/>
      <c r="E344" s="21"/>
    </row>
    <row r="345" spans="1:5" ht="12.75">
      <c r="A345" s="85"/>
      <c r="E345" s="21"/>
    </row>
    <row r="346" spans="1:5" ht="12.75">
      <c r="A346" s="85"/>
      <c r="E346" s="21"/>
    </row>
    <row r="347" ht="12.75">
      <c r="A347" s="85"/>
    </row>
    <row r="348" spans="1:5" ht="12.75">
      <c r="A348" s="85"/>
      <c r="E348" s="21"/>
    </row>
    <row r="349" spans="1:5" ht="12.75">
      <c r="A349" s="85"/>
      <c r="E349" s="21"/>
    </row>
    <row r="350" spans="1:5" ht="12.75">
      <c r="A350" s="85"/>
      <c r="E350" s="21"/>
    </row>
    <row r="351" spans="1:5" ht="12.75">
      <c r="A351" s="85"/>
      <c r="E351" s="21"/>
    </row>
    <row r="352" spans="1:5" ht="12.75">
      <c r="A352" s="85"/>
      <c r="E352" s="21"/>
    </row>
    <row r="353" spans="1:5" ht="12.75">
      <c r="A353" s="85"/>
      <c r="E353" s="21"/>
    </row>
    <row r="354" ht="12.75">
      <c r="A354" s="85"/>
    </row>
    <row r="355" spans="1:5" ht="12.75">
      <c r="A355" s="85"/>
      <c r="E355" s="21"/>
    </row>
    <row r="356" spans="1:5" ht="12.75">
      <c r="A356" s="85"/>
      <c r="E356" s="21"/>
    </row>
    <row r="357" spans="1:5" ht="12.75">
      <c r="A357" s="85"/>
      <c r="E357" s="21"/>
    </row>
    <row r="358" spans="1:5" ht="12.75">
      <c r="A358" s="85"/>
      <c r="E358" s="21"/>
    </row>
    <row r="359" spans="1:5" ht="12.75">
      <c r="A359" s="85"/>
      <c r="E359" s="21"/>
    </row>
    <row r="360" spans="1:5" ht="12.75">
      <c r="A360" s="85"/>
      <c r="E360" s="21"/>
    </row>
    <row r="361" ht="12.75">
      <c r="A361" s="85"/>
    </row>
    <row r="362" spans="1:5" ht="12.75">
      <c r="A362" s="85"/>
      <c r="E362" s="21"/>
    </row>
    <row r="363" spans="1:5" ht="12.75">
      <c r="A363" s="85"/>
      <c r="E363" s="21"/>
    </row>
    <row r="364" spans="1:5" ht="12.75">
      <c r="A364" s="85"/>
      <c r="E364" s="21"/>
    </row>
    <row r="365" spans="1:5" ht="12.75">
      <c r="A365" s="85"/>
      <c r="E365" s="21"/>
    </row>
    <row r="366" spans="1:5" ht="12.75">
      <c r="A366" s="85"/>
      <c r="E366" s="21"/>
    </row>
    <row r="367" spans="1:5" ht="12.75">
      <c r="A367" s="85"/>
      <c r="E367" s="21"/>
    </row>
    <row r="368" ht="12.75">
      <c r="A368" s="85"/>
    </row>
    <row r="369" spans="1:5" ht="12.75">
      <c r="A369" s="85"/>
      <c r="E369" s="21"/>
    </row>
    <row r="370" spans="1:5" ht="12.75">
      <c r="A370" s="85"/>
      <c r="E370" s="21"/>
    </row>
    <row r="371" spans="1:5" ht="12.75">
      <c r="A371" s="85"/>
      <c r="E371" s="21"/>
    </row>
    <row r="372" spans="1:5" ht="12.75">
      <c r="A372" s="85"/>
      <c r="E372" s="21"/>
    </row>
    <row r="373" spans="1:5" ht="12.75">
      <c r="A373" s="85"/>
      <c r="E373" s="21"/>
    </row>
    <row r="374" spans="1:5" ht="12.75">
      <c r="A374" s="85"/>
      <c r="E374" s="21"/>
    </row>
    <row r="375" ht="12.75">
      <c r="A375" s="85"/>
    </row>
    <row r="376" spans="1:5" ht="12.75">
      <c r="A376" s="85"/>
      <c r="E376" s="21"/>
    </row>
    <row r="377" spans="1:5" ht="12.75">
      <c r="A377" s="85"/>
      <c r="E377" s="21"/>
    </row>
    <row r="378" spans="1:5" ht="12.75">
      <c r="A378" s="85"/>
      <c r="E378" s="21"/>
    </row>
    <row r="379" spans="1:5" ht="12.75">
      <c r="A379" s="85"/>
      <c r="E379" s="21"/>
    </row>
    <row r="380" spans="1:5" ht="12.75">
      <c r="A380" s="85"/>
      <c r="E380" s="21"/>
    </row>
    <row r="381" spans="1:5" ht="12.75">
      <c r="A381" s="85"/>
      <c r="E381" s="21"/>
    </row>
    <row r="382" ht="12.75">
      <c r="A382" s="85"/>
    </row>
    <row r="383" spans="1:5" ht="12.75">
      <c r="A383" s="85"/>
      <c r="E383" s="21"/>
    </row>
    <row r="384" spans="1:5" ht="12.75">
      <c r="A384" s="85"/>
      <c r="E384" s="21"/>
    </row>
    <row r="385" spans="1:5" ht="12.75">
      <c r="A385" s="85"/>
      <c r="E385" s="21"/>
    </row>
    <row r="386" spans="1:5" ht="12.75">
      <c r="A386" s="85"/>
      <c r="E386" s="21"/>
    </row>
    <row r="387" spans="1:5" ht="12.75">
      <c r="A387" s="85"/>
      <c r="E387" s="21"/>
    </row>
    <row r="388" spans="1:5" ht="12.75">
      <c r="A388" s="85"/>
      <c r="E388" s="21"/>
    </row>
    <row r="389" ht="12.75">
      <c r="A389" s="85"/>
    </row>
    <row r="390" spans="1:5" ht="12.75">
      <c r="A390" s="85"/>
      <c r="E390" s="21"/>
    </row>
    <row r="391" spans="1:5" ht="12.75">
      <c r="A391" s="85"/>
      <c r="E391" s="21"/>
    </row>
    <row r="392" spans="1:5" ht="12.75">
      <c r="A392" s="85"/>
      <c r="E392" s="21"/>
    </row>
    <row r="393" spans="1:5" ht="12.75">
      <c r="A393" s="85"/>
      <c r="E393" s="21"/>
    </row>
    <row r="394" spans="1:5" ht="12.75">
      <c r="A394" s="85"/>
      <c r="E394" s="21"/>
    </row>
    <row r="395" spans="1:5" ht="12.75">
      <c r="A395" s="85"/>
      <c r="E395" s="21"/>
    </row>
    <row r="396" ht="12.75">
      <c r="A396" s="85"/>
    </row>
    <row r="397" spans="1:5" ht="12.75">
      <c r="A397" s="85"/>
      <c r="E397" s="21"/>
    </row>
    <row r="398" spans="1:5" ht="12.75">
      <c r="A398" s="85"/>
      <c r="E398" s="21"/>
    </row>
    <row r="399" spans="1:5" ht="12.75">
      <c r="A399" s="85"/>
      <c r="E399" s="21"/>
    </row>
    <row r="400" spans="1:5" ht="12.75">
      <c r="A400" s="85"/>
      <c r="E400" s="21"/>
    </row>
    <row r="401" spans="1:5" ht="12.75">
      <c r="A401" s="85"/>
      <c r="E401" s="21"/>
    </row>
    <row r="402" spans="1:5" ht="12.75">
      <c r="A402" s="85"/>
      <c r="E402" s="21"/>
    </row>
    <row r="403" ht="12.75">
      <c r="A403" s="85"/>
    </row>
    <row r="404" spans="1:5" ht="12.75">
      <c r="A404" s="85"/>
      <c r="E404" s="21"/>
    </row>
    <row r="405" spans="1:5" ht="12.75">
      <c r="A405" s="85"/>
      <c r="E405" s="21"/>
    </row>
    <row r="406" spans="1:5" ht="12.75">
      <c r="A406" s="85"/>
      <c r="E406" s="21"/>
    </row>
    <row r="407" spans="1:5" ht="12.75">
      <c r="A407" s="85"/>
      <c r="E407" s="21"/>
    </row>
    <row r="408" spans="1:5" ht="12.75">
      <c r="A408" s="85"/>
      <c r="E408" s="21"/>
    </row>
    <row r="409" spans="1:5" ht="12.75">
      <c r="A409" s="85"/>
      <c r="E409" s="21"/>
    </row>
    <row r="410" ht="12.75">
      <c r="A410" s="85"/>
    </row>
    <row r="411" spans="1:5" ht="12.75">
      <c r="A411" s="85"/>
      <c r="E411" s="21"/>
    </row>
    <row r="412" spans="1:5" ht="12.75">
      <c r="A412" s="85"/>
      <c r="E412" s="21"/>
    </row>
    <row r="413" spans="1:5" ht="12.75">
      <c r="A413" s="85"/>
      <c r="E413" s="21"/>
    </row>
    <row r="414" spans="1:5" ht="12.75">
      <c r="A414" s="85"/>
      <c r="E414" s="21"/>
    </row>
    <row r="415" spans="1:5" ht="12.75">
      <c r="A415" s="85"/>
      <c r="E415" s="21"/>
    </row>
    <row r="416" spans="1:5" ht="12.75">
      <c r="A416" s="85"/>
      <c r="E416" s="21"/>
    </row>
    <row r="417" ht="12.75">
      <c r="A417" s="85"/>
    </row>
    <row r="418" spans="1:5" ht="12.75">
      <c r="A418" s="85"/>
      <c r="E418" s="21"/>
    </row>
    <row r="419" spans="1:5" ht="12.75">
      <c r="A419" s="85"/>
      <c r="E419" s="21"/>
    </row>
    <row r="420" spans="1:5" ht="12.75">
      <c r="A420" s="85"/>
      <c r="E420" s="21"/>
    </row>
    <row r="421" spans="1:5" ht="12.75">
      <c r="A421" s="85"/>
      <c r="E421" s="21"/>
    </row>
    <row r="422" spans="1:5" ht="12.75">
      <c r="A422" s="85"/>
      <c r="E422" s="21"/>
    </row>
    <row r="423" spans="1:5" ht="12.75">
      <c r="A423" s="85"/>
      <c r="E423" s="21"/>
    </row>
    <row r="424" ht="12.75">
      <c r="A424" s="85"/>
    </row>
    <row r="425" spans="1:5" ht="12.75">
      <c r="A425" s="85"/>
      <c r="E425" s="21"/>
    </row>
    <row r="426" spans="1:5" ht="12.75">
      <c r="A426" s="85"/>
      <c r="E426" s="21"/>
    </row>
    <row r="427" spans="1:5" ht="12.75">
      <c r="A427" s="85"/>
      <c r="E427" s="21"/>
    </row>
    <row r="428" spans="1:5" ht="12.75">
      <c r="A428" s="85"/>
      <c r="E428" s="21"/>
    </row>
    <row r="429" spans="1:5" ht="12.75">
      <c r="A429" s="85"/>
      <c r="E429" s="21"/>
    </row>
    <row r="430" spans="1:5" ht="12.75">
      <c r="A430" s="85"/>
      <c r="E430" s="21"/>
    </row>
    <row r="431" ht="12.75">
      <c r="A431" s="85"/>
    </row>
    <row r="432" spans="1:5" ht="12.75">
      <c r="A432" s="85"/>
      <c r="E432" s="21"/>
    </row>
    <row r="433" spans="1:5" ht="12.75">
      <c r="A433" s="85"/>
      <c r="E433" s="21"/>
    </row>
    <row r="434" spans="1:5" ht="12.75">
      <c r="A434" s="85"/>
      <c r="E434" s="21"/>
    </row>
    <row r="435" spans="1:5" ht="12.75">
      <c r="A435" s="85"/>
      <c r="E435" s="21"/>
    </row>
    <row r="436" spans="1:5" ht="12.75">
      <c r="A436" s="85"/>
      <c r="E436" s="21"/>
    </row>
    <row r="437" spans="1:5" ht="12.75">
      <c r="A437" s="85"/>
      <c r="E437" s="21"/>
    </row>
    <row r="438" ht="12.75">
      <c r="A438" s="85"/>
    </row>
    <row r="439" spans="1:5" ht="12.75">
      <c r="A439" s="85"/>
      <c r="E439" s="21"/>
    </row>
    <row r="440" spans="1:5" ht="12.75">
      <c r="A440" s="85"/>
      <c r="E440" s="21"/>
    </row>
    <row r="441" spans="1:5" ht="12.75">
      <c r="A441" s="85"/>
      <c r="E441" s="21"/>
    </row>
    <row r="442" spans="1:5" ht="12.75">
      <c r="A442" s="85"/>
      <c r="E442" s="21"/>
    </row>
    <row r="443" spans="1:5" ht="12.75">
      <c r="A443" s="85"/>
      <c r="E443" s="21"/>
    </row>
    <row r="444" spans="1:5" ht="12.75">
      <c r="A444" s="85"/>
      <c r="E444" s="21"/>
    </row>
    <row r="445" ht="12.75">
      <c r="A445" s="85"/>
    </row>
    <row r="446" spans="1:5" ht="12.75">
      <c r="A446" s="85"/>
      <c r="E446" s="21"/>
    </row>
    <row r="447" spans="1:5" ht="12.75">
      <c r="A447" s="85"/>
      <c r="E447" s="21"/>
    </row>
    <row r="448" spans="1:5" ht="12.75">
      <c r="A448" s="85"/>
      <c r="E448" s="21"/>
    </row>
    <row r="449" spans="1:5" ht="12.75">
      <c r="A449" s="85"/>
      <c r="E449" s="21"/>
    </row>
    <row r="450" spans="1:5" ht="12.75">
      <c r="A450" s="85"/>
      <c r="E450" s="21"/>
    </row>
    <row r="451" spans="1:5" ht="12.75">
      <c r="A451" s="85"/>
      <c r="E451" s="21"/>
    </row>
    <row r="452" ht="12.75">
      <c r="A452" s="85"/>
    </row>
    <row r="453" spans="1:5" ht="12.75">
      <c r="A453" s="85"/>
      <c r="E453" s="21"/>
    </row>
    <row r="454" spans="1:5" ht="12.75">
      <c r="A454" s="85"/>
      <c r="E454" s="21"/>
    </row>
    <row r="455" spans="1:5" ht="12.75">
      <c r="A455" s="85"/>
      <c r="E455" s="21"/>
    </row>
    <row r="456" spans="1:5" ht="12.75">
      <c r="A456" s="85"/>
      <c r="E456" s="21"/>
    </row>
    <row r="457" spans="1:5" ht="12.75">
      <c r="A457" s="85"/>
      <c r="E457" s="21"/>
    </row>
    <row r="458" spans="1:5" ht="12.75">
      <c r="A458" s="85"/>
      <c r="E458" s="21"/>
    </row>
    <row r="459" ht="12.75">
      <c r="A459" s="85"/>
    </row>
    <row r="460" spans="1:5" ht="12.75">
      <c r="A460" s="85"/>
      <c r="E460" s="21"/>
    </row>
    <row r="461" spans="1:5" ht="12.75">
      <c r="A461" s="85"/>
      <c r="E461" s="21"/>
    </row>
    <row r="462" spans="1:5" ht="12.75">
      <c r="A462" s="85"/>
      <c r="E462" s="21"/>
    </row>
    <row r="463" spans="1:5" ht="12.75">
      <c r="A463" s="85"/>
      <c r="E463" s="21"/>
    </row>
    <row r="464" spans="1:5" ht="12.75">
      <c r="A464" s="85"/>
      <c r="E464" s="21"/>
    </row>
    <row r="465" spans="1:5" ht="12.75">
      <c r="A465" s="85"/>
      <c r="E465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F465"/>
  <sheetViews>
    <sheetView zoomScalePageLayoutView="0" workbookViewId="0" topLeftCell="A1">
      <selection activeCell="C4" sqref="C4:C5"/>
    </sheetView>
  </sheetViews>
  <sheetFormatPr defaultColWidth="11.421875" defaultRowHeight="12.75"/>
  <cols>
    <col min="2" max="2" width="9.421875" style="0" bestFit="1" customWidth="1"/>
    <col min="3" max="3" width="11.8515625" style="0" bestFit="1" customWidth="1"/>
    <col min="4" max="4" width="10.140625" style="0" bestFit="1" customWidth="1"/>
    <col min="5" max="6" width="5.8515625" style="0" bestFit="1" customWidth="1"/>
  </cols>
  <sheetData>
    <row r="1" spans="2:4" ht="12.75">
      <c r="B1" t="s">
        <v>499</v>
      </c>
      <c r="C1" t="s">
        <v>500</v>
      </c>
      <c r="D1" s="21">
        <v>43815</v>
      </c>
    </row>
    <row r="2" spans="2:6" ht="12.75">
      <c r="B2" t="s">
        <v>501</v>
      </c>
      <c r="C2" t="s">
        <v>502</v>
      </c>
      <c r="D2" t="s">
        <v>503</v>
      </c>
      <c r="E2" t="s">
        <v>504</v>
      </c>
      <c r="F2" t="s">
        <v>505</v>
      </c>
    </row>
    <row r="3" spans="2:6" ht="12.75">
      <c r="B3" t="s">
        <v>506</v>
      </c>
      <c r="C3" t="s">
        <v>507</v>
      </c>
      <c r="D3" t="s">
        <v>508</v>
      </c>
      <c r="E3" t="s">
        <v>509</v>
      </c>
      <c r="F3">
        <v>0</v>
      </c>
    </row>
    <row r="4" spans="1:6" ht="12.75">
      <c r="A4" t="str">
        <f>TRIM(B4)</f>
        <v>1011</v>
      </c>
      <c r="B4">
        <v>1011</v>
      </c>
      <c r="C4" s="21">
        <v>43736</v>
      </c>
      <c r="D4" s="110">
        <v>0.7083333333333334</v>
      </c>
      <c r="E4">
        <v>104</v>
      </c>
      <c r="F4">
        <v>112</v>
      </c>
    </row>
    <row r="5" spans="1:6" ht="12.75">
      <c r="A5" t="str">
        <f aca="true" t="shared" si="0" ref="A5:A68">TRIM(B5)</f>
        <v>1012</v>
      </c>
      <c r="B5">
        <v>1012</v>
      </c>
      <c r="C5" s="21">
        <v>43736</v>
      </c>
      <c r="D5" s="110">
        <v>0.6875</v>
      </c>
      <c r="E5">
        <v>105</v>
      </c>
      <c r="F5">
        <v>111</v>
      </c>
    </row>
    <row r="6" spans="1:6" ht="12.75">
      <c r="A6" t="str">
        <f t="shared" si="0"/>
        <v>1013</v>
      </c>
      <c r="B6">
        <v>1013</v>
      </c>
      <c r="C6" s="21">
        <v>43737</v>
      </c>
      <c r="D6" s="110">
        <v>0.4166666666666667</v>
      </c>
      <c r="E6">
        <v>102</v>
      </c>
      <c r="F6">
        <v>110</v>
      </c>
    </row>
    <row r="7" spans="1:6" ht="12.75">
      <c r="A7" t="str">
        <f t="shared" si="0"/>
        <v>1014</v>
      </c>
      <c r="B7">
        <v>1014</v>
      </c>
      <c r="C7" s="21">
        <v>43736</v>
      </c>
      <c r="D7" s="110">
        <v>0.7083333333333334</v>
      </c>
      <c r="E7">
        <v>106</v>
      </c>
      <c r="F7">
        <v>108</v>
      </c>
    </row>
    <row r="8" spans="1:6" ht="12.75">
      <c r="A8" t="str">
        <f t="shared" si="0"/>
        <v>1015</v>
      </c>
      <c r="B8">
        <v>1015</v>
      </c>
      <c r="C8" s="21">
        <v>43737</v>
      </c>
      <c r="D8" s="110">
        <v>0.4791666666666667</v>
      </c>
      <c r="E8">
        <v>109</v>
      </c>
      <c r="F8">
        <v>103</v>
      </c>
    </row>
    <row r="9" spans="1:6" ht="12.75">
      <c r="A9" t="str">
        <f t="shared" si="0"/>
        <v>1016</v>
      </c>
      <c r="B9">
        <v>1016</v>
      </c>
      <c r="C9" s="21">
        <v>43736</v>
      </c>
      <c r="D9" s="110">
        <v>0.6875</v>
      </c>
      <c r="E9">
        <v>101</v>
      </c>
      <c r="F9">
        <v>107</v>
      </c>
    </row>
    <row r="10" spans="1:6" ht="12.75">
      <c r="A10" t="str">
        <f t="shared" si="0"/>
        <v>Acta:</v>
      </c>
      <c r="B10" t="s">
        <v>506</v>
      </c>
      <c r="C10" t="s">
        <v>507</v>
      </c>
      <c r="D10" t="s">
        <v>508</v>
      </c>
      <c r="E10" t="s">
        <v>510</v>
      </c>
      <c r="F10">
        <v>0</v>
      </c>
    </row>
    <row r="11" spans="1:6" ht="12.75">
      <c r="A11" t="str">
        <f t="shared" si="0"/>
        <v>1021</v>
      </c>
      <c r="B11">
        <v>1021</v>
      </c>
      <c r="C11" s="21">
        <v>43743</v>
      </c>
      <c r="D11" s="110">
        <v>0.75</v>
      </c>
      <c r="E11">
        <v>112</v>
      </c>
      <c r="F11">
        <v>107</v>
      </c>
    </row>
    <row r="12" spans="1:6" ht="12.75">
      <c r="A12" t="str">
        <f t="shared" si="0"/>
        <v>1022</v>
      </c>
      <c r="B12">
        <v>1022</v>
      </c>
      <c r="C12" s="21">
        <v>43743</v>
      </c>
      <c r="D12" s="110">
        <v>0.6875</v>
      </c>
      <c r="E12">
        <v>103</v>
      </c>
      <c r="F12">
        <v>101</v>
      </c>
    </row>
    <row r="13" spans="1:6" ht="12.75">
      <c r="A13" t="str">
        <f t="shared" si="0"/>
        <v>1023</v>
      </c>
      <c r="B13">
        <v>1023</v>
      </c>
      <c r="C13" s="21">
        <v>43743</v>
      </c>
      <c r="D13" s="110">
        <v>0.6875</v>
      </c>
      <c r="E13">
        <v>108</v>
      </c>
      <c r="F13">
        <v>109</v>
      </c>
    </row>
    <row r="14" spans="1:6" ht="12.75">
      <c r="A14" t="str">
        <f t="shared" si="0"/>
        <v>1024</v>
      </c>
      <c r="B14">
        <v>1024</v>
      </c>
      <c r="C14" s="21">
        <v>43743</v>
      </c>
      <c r="D14" s="110">
        <v>0.7083333333333334</v>
      </c>
      <c r="E14">
        <v>110</v>
      </c>
      <c r="F14">
        <v>106</v>
      </c>
    </row>
    <row r="15" spans="1:6" ht="12.75">
      <c r="A15" t="str">
        <f t="shared" si="0"/>
        <v>1025</v>
      </c>
      <c r="B15">
        <v>1025</v>
      </c>
      <c r="C15" s="21">
        <v>43743</v>
      </c>
      <c r="D15" s="110">
        <v>0.6875</v>
      </c>
      <c r="E15">
        <v>111</v>
      </c>
      <c r="F15">
        <v>102</v>
      </c>
    </row>
    <row r="16" spans="1:6" ht="12.75">
      <c r="A16" t="str">
        <f t="shared" si="0"/>
        <v>1026</v>
      </c>
      <c r="B16">
        <v>1026</v>
      </c>
      <c r="C16" s="21">
        <v>43743</v>
      </c>
      <c r="D16" s="110">
        <v>0.7083333333333334</v>
      </c>
      <c r="E16">
        <v>104</v>
      </c>
      <c r="F16">
        <v>105</v>
      </c>
    </row>
    <row r="17" spans="1:6" ht="12.75">
      <c r="A17" t="str">
        <f t="shared" si="0"/>
        <v>Acta:</v>
      </c>
      <c r="B17" t="s">
        <v>506</v>
      </c>
      <c r="C17" t="s">
        <v>507</v>
      </c>
      <c r="D17" t="s">
        <v>508</v>
      </c>
      <c r="E17" t="s">
        <v>511</v>
      </c>
      <c r="F17">
        <v>0</v>
      </c>
    </row>
    <row r="18" spans="1:6" ht="12.75">
      <c r="A18" t="str">
        <f t="shared" si="0"/>
        <v>1031</v>
      </c>
      <c r="B18">
        <v>1031</v>
      </c>
      <c r="C18" s="21">
        <v>43751</v>
      </c>
      <c r="D18" s="110">
        <v>0.4583333333333333</v>
      </c>
      <c r="E18">
        <v>105</v>
      </c>
      <c r="F18">
        <v>112</v>
      </c>
    </row>
    <row r="19" spans="1:6" ht="12.75">
      <c r="A19" t="str">
        <f t="shared" si="0"/>
        <v>1032</v>
      </c>
      <c r="B19">
        <v>1032</v>
      </c>
      <c r="C19" s="21">
        <v>43751</v>
      </c>
      <c r="D19" s="110">
        <v>0.4166666666666667</v>
      </c>
      <c r="E19">
        <v>102</v>
      </c>
      <c r="F19">
        <v>104</v>
      </c>
    </row>
    <row r="20" spans="1:6" ht="12.75">
      <c r="A20" t="str">
        <f t="shared" si="0"/>
        <v>1033</v>
      </c>
      <c r="B20">
        <v>1033</v>
      </c>
      <c r="C20" s="21">
        <v>43750</v>
      </c>
      <c r="D20" s="110">
        <v>0.7083333333333334</v>
      </c>
      <c r="E20">
        <v>106</v>
      </c>
      <c r="F20">
        <v>111</v>
      </c>
    </row>
    <row r="21" spans="1:6" ht="12.75">
      <c r="A21" t="str">
        <f t="shared" si="0"/>
        <v>1034</v>
      </c>
      <c r="B21">
        <v>1034</v>
      </c>
      <c r="C21" s="21">
        <v>43751</v>
      </c>
      <c r="D21" s="110">
        <v>0.4791666666666667</v>
      </c>
      <c r="E21">
        <v>109</v>
      </c>
      <c r="F21">
        <v>110</v>
      </c>
    </row>
    <row r="22" spans="1:6" ht="12.75">
      <c r="A22" t="str">
        <f t="shared" si="0"/>
        <v>1035</v>
      </c>
      <c r="B22">
        <v>1035</v>
      </c>
      <c r="C22" s="21">
        <v>43750</v>
      </c>
      <c r="D22" s="110">
        <v>0.6875</v>
      </c>
      <c r="E22">
        <v>101</v>
      </c>
      <c r="F22">
        <v>108</v>
      </c>
    </row>
    <row r="23" spans="1:6" ht="12.75">
      <c r="A23" t="str">
        <f t="shared" si="0"/>
        <v>1036</v>
      </c>
      <c r="B23">
        <v>1036</v>
      </c>
      <c r="C23" s="21">
        <v>43751</v>
      </c>
      <c r="D23" s="110">
        <v>0.4583333333333333</v>
      </c>
      <c r="E23">
        <v>107</v>
      </c>
      <c r="F23">
        <v>103</v>
      </c>
    </row>
    <row r="24" spans="1:6" ht="12.75">
      <c r="A24" t="str">
        <f t="shared" si="0"/>
        <v>Acta:</v>
      </c>
      <c r="B24" t="s">
        <v>506</v>
      </c>
      <c r="C24" t="s">
        <v>507</v>
      </c>
      <c r="D24" t="s">
        <v>508</v>
      </c>
      <c r="E24" t="s">
        <v>512</v>
      </c>
      <c r="F24">
        <v>0</v>
      </c>
    </row>
    <row r="25" spans="1:6" ht="12.75">
      <c r="A25" t="str">
        <f t="shared" si="0"/>
        <v>1041</v>
      </c>
      <c r="B25">
        <v>1041</v>
      </c>
      <c r="C25" s="21">
        <v>43757</v>
      </c>
      <c r="D25" s="110">
        <v>0.75</v>
      </c>
      <c r="E25">
        <v>112</v>
      </c>
      <c r="F25">
        <v>103</v>
      </c>
    </row>
    <row r="26" spans="1:6" ht="12.75">
      <c r="A26" t="str">
        <f t="shared" si="0"/>
        <v>1042</v>
      </c>
      <c r="B26">
        <v>1042</v>
      </c>
      <c r="C26" s="21">
        <v>43757</v>
      </c>
      <c r="D26" s="110">
        <v>0.6875</v>
      </c>
      <c r="E26">
        <v>108</v>
      </c>
      <c r="F26">
        <v>107</v>
      </c>
    </row>
    <row r="27" spans="1:6" ht="12.75">
      <c r="A27" t="str">
        <f t="shared" si="0"/>
        <v>1043</v>
      </c>
      <c r="B27">
        <v>1043</v>
      </c>
      <c r="C27" s="21">
        <v>43757</v>
      </c>
      <c r="D27" s="110">
        <v>0.7083333333333334</v>
      </c>
      <c r="E27">
        <v>110</v>
      </c>
      <c r="F27">
        <v>101</v>
      </c>
    </row>
    <row r="28" spans="1:6" ht="12.75">
      <c r="A28" t="str">
        <f t="shared" si="0"/>
        <v>1044</v>
      </c>
      <c r="B28">
        <v>1044</v>
      </c>
      <c r="C28" s="21">
        <v>43757</v>
      </c>
      <c r="D28" s="110">
        <v>0.6875</v>
      </c>
      <c r="E28">
        <v>111</v>
      </c>
      <c r="F28">
        <v>109</v>
      </c>
    </row>
    <row r="29" spans="1:6" ht="12.75">
      <c r="A29" t="str">
        <f t="shared" si="0"/>
        <v>1045</v>
      </c>
      <c r="B29">
        <v>1045</v>
      </c>
      <c r="C29" s="21">
        <v>43757</v>
      </c>
      <c r="D29" s="110">
        <v>0.7083333333333334</v>
      </c>
      <c r="E29">
        <v>104</v>
      </c>
      <c r="F29">
        <v>106</v>
      </c>
    </row>
    <row r="30" spans="1:6" ht="12.75">
      <c r="A30" t="str">
        <f t="shared" si="0"/>
        <v>1046</v>
      </c>
      <c r="B30">
        <v>1046</v>
      </c>
      <c r="C30" s="21">
        <v>43757</v>
      </c>
      <c r="D30" s="110">
        <v>0.6875</v>
      </c>
      <c r="E30">
        <v>105</v>
      </c>
      <c r="F30">
        <v>102</v>
      </c>
    </row>
    <row r="31" spans="1:6" ht="12.75">
      <c r="A31" t="str">
        <f t="shared" si="0"/>
        <v>Acta:</v>
      </c>
      <c r="B31" t="s">
        <v>506</v>
      </c>
      <c r="C31" t="s">
        <v>507</v>
      </c>
      <c r="D31" t="s">
        <v>508</v>
      </c>
      <c r="E31" t="s">
        <v>513</v>
      </c>
      <c r="F31">
        <v>0</v>
      </c>
    </row>
    <row r="32" spans="1:6" ht="12.75">
      <c r="A32" t="str">
        <f t="shared" si="0"/>
        <v>1051</v>
      </c>
      <c r="B32">
        <v>1051</v>
      </c>
      <c r="C32" s="21">
        <v>43765</v>
      </c>
      <c r="D32" s="110">
        <v>0.4166666666666667</v>
      </c>
      <c r="E32">
        <v>102</v>
      </c>
      <c r="F32">
        <v>112</v>
      </c>
    </row>
    <row r="33" spans="1:6" ht="12.75">
      <c r="A33" t="str">
        <f t="shared" si="0"/>
        <v>1052</v>
      </c>
      <c r="B33">
        <v>1052</v>
      </c>
      <c r="C33" s="21">
        <v>43764</v>
      </c>
      <c r="D33" s="110">
        <v>0.7083333333333334</v>
      </c>
      <c r="E33">
        <v>106</v>
      </c>
      <c r="F33">
        <v>105</v>
      </c>
    </row>
    <row r="34" spans="1:6" ht="12.75">
      <c r="A34" t="str">
        <f t="shared" si="0"/>
        <v>1053</v>
      </c>
      <c r="B34">
        <v>1053</v>
      </c>
      <c r="C34" s="21">
        <v>43765</v>
      </c>
      <c r="D34" s="110">
        <v>0.4791666666666667</v>
      </c>
      <c r="E34">
        <v>109</v>
      </c>
      <c r="F34">
        <v>104</v>
      </c>
    </row>
    <row r="35" spans="1:6" ht="12.75">
      <c r="A35" t="str">
        <f t="shared" si="0"/>
        <v>1054</v>
      </c>
      <c r="B35">
        <v>1054</v>
      </c>
      <c r="C35" s="21">
        <v>43764</v>
      </c>
      <c r="D35" s="110">
        <v>0.6875</v>
      </c>
      <c r="E35">
        <v>101</v>
      </c>
      <c r="F35">
        <v>111</v>
      </c>
    </row>
    <row r="36" spans="1:6" ht="12.75">
      <c r="A36" t="str">
        <f t="shared" si="0"/>
        <v>1055</v>
      </c>
      <c r="B36">
        <v>1055</v>
      </c>
      <c r="C36" s="21">
        <v>43765</v>
      </c>
      <c r="D36" s="110">
        <v>0.4583333333333333</v>
      </c>
      <c r="E36">
        <v>107</v>
      </c>
      <c r="F36">
        <v>110</v>
      </c>
    </row>
    <row r="37" spans="1:6" ht="12.75">
      <c r="A37" t="str">
        <f t="shared" si="0"/>
        <v>1056</v>
      </c>
      <c r="B37">
        <v>1056</v>
      </c>
      <c r="C37" s="21">
        <v>43764</v>
      </c>
      <c r="D37" s="110">
        <v>0.6875</v>
      </c>
      <c r="E37">
        <v>103</v>
      </c>
      <c r="F37">
        <v>108</v>
      </c>
    </row>
    <row r="38" spans="1:6" ht="12.75">
      <c r="A38" t="str">
        <f t="shared" si="0"/>
        <v>Acta:</v>
      </c>
      <c r="B38" t="s">
        <v>506</v>
      </c>
      <c r="C38" t="s">
        <v>507</v>
      </c>
      <c r="D38" t="s">
        <v>508</v>
      </c>
      <c r="E38" t="s">
        <v>514</v>
      </c>
      <c r="F38">
        <v>0</v>
      </c>
    </row>
    <row r="39" spans="1:6" ht="12.75">
      <c r="A39" t="str">
        <f t="shared" si="0"/>
        <v>1061</v>
      </c>
      <c r="B39">
        <v>1061</v>
      </c>
      <c r="C39" s="21">
        <v>43778</v>
      </c>
      <c r="D39" s="110">
        <v>0.75</v>
      </c>
      <c r="E39">
        <v>112</v>
      </c>
      <c r="F39">
        <v>108</v>
      </c>
    </row>
    <row r="40" spans="1:6" ht="12.75">
      <c r="A40" t="str">
        <f t="shared" si="0"/>
        <v>1062</v>
      </c>
      <c r="B40">
        <v>1062</v>
      </c>
      <c r="C40" s="21">
        <v>43778</v>
      </c>
      <c r="D40" s="110">
        <v>0.7083333333333334</v>
      </c>
      <c r="E40">
        <v>110</v>
      </c>
      <c r="F40">
        <v>103</v>
      </c>
    </row>
    <row r="41" spans="1:6" ht="12.75">
      <c r="A41" t="str">
        <f t="shared" si="0"/>
        <v>1063</v>
      </c>
      <c r="B41">
        <v>1063</v>
      </c>
      <c r="C41" s="21">
        <v>43778</v>
      </c>
      <c r="D41" s="110">
        <v>0.6875</v>
      </c>
      <c r="E41">
        <v>111</v>
      </c>
      <c r="F41">
        <v>107</v>
      </c>
    </row>
    <row r="42" spans="1:6" ht="12.75">
      <c r="A42" t="str">
        <f t="shared" si="0"/>
        <v>1064</v>
      </c>
      <c r="B42">
        <v>1064</v>
      </c>
      <c r="C42" s="21">
        <v>43778</v>
      </c>
      <c r="D42" s="110">
        <v>0.7083333333333334</v>
      </c>
      <c r="E42">
        <v>104</v>
      </c>
      <c r="F42">
        <v>101</v>
      </c>
    </row>
    <row r="43" spans="1:6" ht="12.75">
      <c r="A43" t="str">
        <f t="shared" si="0"/>
        <v>1065</v>
      </c>
      <c r="B43">
        <v>1065</v>
      </c>
      <c r="C43" s="21">
        <v>43778</v>
      </c>
      <c r="D43" s="110">
        <v>0.6875</v>
      </c>
      <c r="E43">
        <v>105</v>
      </c>
      <c r="F43">
        <v>109</v>
      </c>
    </row>
    <row r="44" spans="1:6" ht="12.75">
      <c r="A44" t="str">
        <f t="shared" si="0"/>
        <v>1066</v>
      </c>
      <c r="B44">
        <v>1066</v>
      </c>
      <c r="C44" s="21">
        <v>43779</v>
      </c>
      <c r="D44" s="110">
        <v>0.4166666666666667</v>
      </c>
      <c r="E44">
        <v>102</v>
      </c>
      <c r="F44">
        <v>106</v>
      </c>
    </row>
    <row r="45" spans="1:6" ht="12.75">
      <c r="A45" t="str">
        <f t="shared" si="0"/>
        <v>Acta:</v>
      </c>
      <c r="B45" t="s">
        <v>506</v>
      </c>
      <c r="C45" t="s">
        <v>507</v>
      </c>
      <c r="D45" t="s">
        <v>508</v>
      </c>
      <c r="E45" t="s">
        <v>515</v>
      </c>
      <c r="F45">
        <v>0</v>
      </c>
    </row>
    <row r="46" spans="1:6" ht="12.75">
      <c r="A46" t="str">
        <f t="shared" si="0"/>
        <v>1071</v>
      </c>
      <c r="B46">
        <v>1071</v>
      </c>
      <c r="C46" s="21">
        <v>43785</v>
      </c>
      <c r="D46" s="110">
        <v>0.7083333333333334</v>
      </c>
      <c r="E46">
        <v>106</v>
      </c>
      <c r="F46">
        <v>112</v>
      </c>
    </row>
    <row r="47" spans="1:6" ht="12.75">
      <c r="A47" t="str">
        <f t="shared" si="0"/>
        <v>1072</v>
      </c>
      <c r="B47">
        <v>1072</v>
      </c>
      <c r="C47" s="21">
        <v>43786</v>
      </c>
      <c r="D47" s="110">
        <v>0.4791666666666667</v>
      </c>
      <c r="E47">
        <v>109</v>
      </c>
      <c r="F47">
        <v>102</v>
      </c>
    </row>
    <row r="48" spans="1:6" ht="12.75">
      <c r="A48" t="str">
        <f t="shared" si="0"/>
        <v>1073</v>
      </c>
      <c r="B48">
        <v>1073</v>
      </c>
      <c r="C48" s="21">
        <v>43785</v>
      </c>
      <c r="D48" s="110">
        <v>0.6875</v>
      </c>
      <c r="E48">
        <v>101</v>
      </c>
      <c r="F48">
        <v>105</v>
      </c>
    </row>
    <row r="49" spans="1:6" ht="12.75">
      <c r="A49" t="str">
        <f t="shared" si="0"/>
        <v>1074</v>
      </c>
      <c r="B49">
        <v>1074</v>
      </c>
      <c r="C49" s="21">
        <v>43786</v>
      </c>
      <c r="D49" s="110">
        <v>0.4583333333333333</v>
      </c>
      <c r="E49">
        <v>107</v>
      </c>
      <c r="F49">
        <v>104</v>
      </c>
    </row>
    <row r="50" spans="1:6" ht="12.75">
      <c r="A50" t="str">
        <f t="shared" si="0"/>
        <v>1075</v>
      </c>
      <c r="B50">
        <v>1075</v>
      </c>
      <c r="C50" s="21">
        <v>43785</v>
      </c>
      <c r="D50" s="110">
        <v>0.6875</v>
      </c>
      <c r="E50">
        <v>103</v>
      </c>
      <c r="F50">
        <v>111</v>
      </c>
    </row>
    <row r="51" spans="1:6" ht="12.75">
      <c r="A51" t="str">
        <f t="shared" si="0"/>
        <v>1076</v>
      </c>
      <c r="B51">
        <v>1076</v>
      </c>
      <c r="C51" s="21">
        <v>43785</v>
      </c>
      <c r="D51" s="110">
        <v>0.6875</v>
      </c>
      <c r="E51">
        <v>108</v>
      </c>
      <c r="F51">
        <v>110</v>
      </c>
    </row>
    <row r="52" spans="1:6" ht="12.75">
      <c r="A52" t="str">
        <f t="shared" si="0"/>
        <v>Acta:</v>
      </c>
      <c r="B52" t="s">
        <v>506</v>
      </c>
      <c r="C52" t="s">
        <v>507</v>
      </c>
      <c r="D52" t="s">
        <v>508</v>
      </c>
      <c r="E52" t="s">
        <v>516</v>
      </c>
      <c r="F52">
        <v>0</v>
      </c>
    </row>
    <row r="53" spans="1:6" ht="12.75">
      <c r="A53" t="str">
        <f t="shared" si="0"/>
        <v>1081</v>
      </c>
      <c r="B53">
        <v>1081</v>
      </c>
      <c r="C53" s="21">
        <v>43792</v>
      </c>
      <c r="D53" s="110">
        <v>0.75</v>
      </c>
      <c r="E53">
        <v>112</v>
      </c>
      <c r="F53">
        <v>110</v>
      </c>
    </row>
    <row r="54" spans="1:6" ht="12.75">
      <c r="A54" t="str">
        <f t="shared" si="0"/>
        <v>1082</v>
      </c>
      <c r="B54">
        <v>1082</v>
      </c>
      <c r="C54" s="21">
        <v>43792</v>
      </c>
      <c r="D54" s="110">
        <v>0.6875</v>
      </c>
      <c r="E54">
        <v>111</v>
      </c>
      <c r="F54">
        <v>108</v>
      </c>
    </row>
    <row r="55" spans="1:6" ht="12.75">
      <c r="A55" t="str">
        <f t="shared" si="0"/>
        <v>1083</v>
      </c>
      <c r="B55">
        <v>1083</v>
      </c>
      <c r="C55" s="21">
        <v>43792</v>
      </c>
      <c r="D55" s="110">
        <v>0.7083333333333334</v>
      </c>
      <c r="E55">
        <v>104</v>
      </c>
      <c r="F55">
        <v>103</v>
      </c>
    </row>
    <row r="56" spans="1:6" ht="12.75">
      <c r="A56" t="str">
        <f t="shared" si="0"/>
        <v>1084</v>
      </c>
      <c r="B56">
        <v>1084</v>
      </c>
      <c r="C56" s="21">
        <v>43792</v>
      </c>
      <c r="D56" s="110">
        <v>0.6875</v>
      </c>
      <c r="E56">
        <v>105</v>
      </c>
      <c r="F56">
        <v>107</v>
      </c>
    </row>
    <row r="57" spans="1:6" ht="12.75">
      <c r="A57" t="str">
        <f t="shared" si="0"/>
        <v>1085</v>
      </c>
      <c r="B57">
        <v>1085</v>
      </c>
      <c r="C57" s="21">
        <v>43793</v>
      </c>
      <c r="D57" s="110">
        <v>0.4166666666666667</v>
      </c>
      <c r="E57">
        <v>102</v>
      </c>
      <c r="F57">
        <v>101</v>
      </c>
    </row>
    <row r="58" spans="1:6" ht="12.75">
      <c r="A58" t="str">
        <f t="shared" si="0"/>
        <v>1086</v>
      </c>
      <c r="B58">
        <v>1086</v>
      </c>
      <c r="C58" s="21">
        <v>43792</v>
      </c>
      <c r="D58" s="110">
        <v>0.7083333333333334</v>
      </c>
      <c r="E58">
        <v>106</v>
      </c>
      <c r="F58">
        <v>109</v>
      </c>
    </row>
    <row r="59" spans="1:6" ht="12.75">
      <c r="A59" t="str">
        <f t="shared" si="0"/>
        <v>Acta:</v>
      </c>
      <c r="B59" t="s">
        <v>506</v>
      </c>
      <c r="C59" t="s">
        <v>507</v>
      </c>
      <c r="D59" t="s">
        <v>508</v>
      </c>
      <c r="E59" t="s">
        <v>517</v>
      </c>
      <c r="F59">
        <v>0</v>
      </c>
    </row>
    <row r="60" spans="1:6" ht="12.75">
      <c r="A60" t="str">
        <f t="shared" si="0"/>
        <v>1091</v>
      </c>
      <c r="B60">
        <v>1091</v>
      </c>
      <c r="C60" s="21">
        <v>43800</v>
      </c>
      <c r="D60" s="110">
        <v>0.4791666666666667</v>
      </c>
      <c r="E60">
        <v>109</v>
      </c>
      <c r="F60">
        <v>112</v>
      </c>
    </row>
    <row r="61" spans="1:6" ht="12.75">
      <c r="A61" t="str">
        <f t="shared" si="0"/>
        <v>1092</v>
      </c>
      <c r="B61">
        <v>1092</v>
      </c>
      <c r="C61" s="21">
        <v>43799</v>
      </c>
      <c r="D61" s="110">
        <v>0.6875</v>
      </c>
      <c r="E61">
        <v>101</v>
      </c>
      <c r="F61">
        <v>106</v>
      </c>
    </row>
    <row r="62" spans="1:6" ht="12.75">
      <c r="A62" t="str">
        <f t="shared" si="0"/>
        <v>1093</v>
      </c>
      <c r="B62">
        <v>1093</v>
      </c>
      <c r="C62" s="21">
        <v>43800</v>
      </c>
      <c r="D62" s="110">
        <v>0.4583333333333333</v>
      </c>
      <c r="E62">
        <v>107</v>
      </c>
      <c r="F62">
        <v>102</v>
      </c>
    </row>
    <row r="63" spans="1:6" ht="12.75">
      <c r="A63" t="str">
        <f t="shared" si="0"/>
        <v>1094</v>
      </c>
      <c r="B63">
        <v>1094</v>
      </c>
      <c r="C63" s="21">
        <v>43799</v>
      </c>
      <c r="D63" s="110">
        <v>0.6875</v>
      </c>
      <c r="E63">
        <v>103</v>
      </c>
      <c r="F63">
        <v>105</v>
      </c>
    </row>
    <row r="64" spans="1:6" ht="12.75">
      <c r="A64" t="str">
        <f t="shared" si="0"/>
        <v>1095</v>
      </c>
      <c r="B64">
        <v>1095</v>
      </c>
      <c r="C64" s="21">
        <v>43799</v>
      </c>
      <c r="D64" s="110">
        <v>0.6875</v>
      </c>
      <c r="E64">
        <v>108</v>
      </c>
      <c r="F64">
        <v>104</v>
      </c>
    </row>
    <row r="65" spans="1:6" ht="12.75">
      <c r="A65" t="str">
        <f t="shared" si="0"/>
        <v>1096</v>
      </c>
      <c r="B65">
        <v>1096</v>
      </c>
      <c r="C65" s="21">
        <v>43799</v>
      </c>
      <c r="D65" s="110">
        <v>0.7083333333333334</v>
      </c>
      <c r="E65">
        <v>110</v>
      </c>
      <c r="F65">
        <v>111</v>
      </c>
    </row>
    <row r="66" spans="1:6" ht="12.75">
      <c r="A66" t="str">
        <f t="shared" si="0"/>
        <v>Acta:</v>
      </c>
      <c r="B66" t="s">
        <v>506</v>
      </c>
      <c r="C66" t="s">
        <v>507</v>
      </c>
      <c r="D66" t="s">
        <v>508</v>
      </c>
      <c r="E66" t="s">
        <v>518</v>
      </c>
      <c r="F66">
        <v>0</v>
      </c>
    </row>
    <row r="67" spans="1:6" ht="12.75">
      <c r="A67" t="str">
        <f t="shared" si="0"/>
        <v>1101</v>
      </c>
      <c r="B67">
        <v>1101</v>
      </c>
      <c r="C67" s="21">
        <v>43813</v>
      </c>
      <c r="D67" s="110">
        <v>0.75</v>
      </c>
      <c r="E67">
        <v>112</v>
      </c>
      <c r="F67">
        <v>111</v>
      </c>
    </row>
    <row r="68" spans="1:6" ht="12.75">
      <c r="A68" t="str">
        <f t="shared" si="0"/>
        <v>1102</v>
      </c>
      <c r="B68">
        <v>1102</v>
      </c>
      <c r="C68" s="21">
        <v>43813</v>
      </c>
      <c r="D68" s="110">
        <v>0.7083333333333334</v>
      </c>
      <c r="E68">
        <v>104</v>
      </c>
      <c r="F68">
        <v>110</v>
      </c>
    </row>
    <row r="69" spans="1:6" ht="12.75">
      <c r="A69" t="str">
        <f aca="true" t="shared" si="1" ref="A69:A132">TRIM(B69)</f>
        <v>1103</v>
      </c>
      <c r="B69">
        <v>1103</v>
      </c>
      <c r="C69" s="21">
        <v>43814</v>
      </c>
      <c r="D69" s="110">
        <v>0.4583333333333333</v>
      </c>
      <c r="E69">
        <v>105</v>
      </c>
      <c r="F69">
        <v>108</v>
      </c>
    </row>
    <row r="70" spans="1:6" ht="12.75">
      <c r="A70" t="str">
        <f t="shared" si="1"/>
        <v>1104</v>
      </c>
      <c r="B70">
        <v>1104</v>
      </c>
      <c r="C70" s="21">
        <v>43814</v>
      </c>
      <c r="D70" s="110">
        <v>0.4166666666666667</v>
      </c>
      <c r="E70">
        <v>102</v>
      </c>
      <c r="F70">
        <v>103</v>
      </c>
    </row>
    <row r="71" spans="1:6" ht="12.75">
      <c r="A71" t="str">
        <f t="shared" si="1"/>
        <v>1105</v>
      </c>
      <c r="B71">
        <v>1105</v>
      </c>
      <c r="C71" s="21">
        <v>43813</v>
      </c>
      <c r="D71" s="110">
        <v>0.7083333333333334</v>
      </c>
      <c r="E71">
        <v>106</v>
      </c>
      <c r="F71">
        <v>107</v>
      </c>
    </row>
    <row r="72" spans="1:6" ht="12.75">
      <c r="A72" t="str">
        <f t="shared" si="1"/>
        <v>1106</v>
      </c>
      <c r="B72">
        <v>1106</v>
      </c>
      <c r="C72" s="21">
        <v>43814</v>
      </c>
      <c r="D72" s="110">
        <v>0.4791666666666667</v>
      </c>
      <c r="E72">
        <v>109</v>
      </c>
      <c r="F72">
        <v>101</v>
      </c>
    </row>
    <row r="73" spans="1:6" ht="12.75">
      <c r="A73" t="str">
        <f t="shared" si="1"/>
        <v>Acta:</v>
      </c>
      <c r="B73" t="s">
        <v>506</v>
      </c>
      <c r="C73" t="s">
        <v>507</v>
      </c>
      <c r="D73" t="s">
        <v>508</v>
      </c>
      <c r="E73" t="s">
        <v>519</v>
      </c>
      <c r="F73">
        <v>0</v>
      </c>
    </row>
    <row r="74" spans="1:6" ht="12.75">
      <c r="A74" t="str">
        <f t="shared" si="1"/>
        <v>1111</v>
      </c>
      <c r="B74">
        <v>1111</v>
      </c>
      <c r="C74" s="21">
        <v>43820</v>
      </c>
      <c r="D74" s="110">
        <v>0.6875</v>
      </c>
      <c r="E74">
        <v>101</v>
      </c>
      <c r="F74">
        <v>112</v>
      </c>
    </row>
    <row r="75" spans="1:6" ht="12.75">
      <c r="A75" t="str">
        <f t="shared" si="1"/>
        <v>1112</v>
      </c>
      <c r="B75">
        <v>1112</v>
      </c>
      <c r="C75" s="21">
        <v>43821</v>
      </c>
      <c r="D75" s="110">
        <v>0.4583333333333333</v>
      </c>
      <c r="E75">
        <v>107</v>
      </c>
      <c r="F75">
        <v>109</v>
      </c>
    </row>
    <row r="76" spans="1:6" ht="12.75">
      <c r="A76" t="str">
        <f t="shared" si="1"/>
        <v>1113</v>
      </c>
      <c r="B76">
        <v>1113</v>
      </c>
      <c r="C76" s="21">
        <v>43820</v>
      </c>
      <c r="D76" s="110">
        <v>0.6875</v>
      </c>
      <c r="E76">
        <v>103</v>
      </c>
      <c r="F76">
        <v>106</v>
      </c>
    </row>
    <row r="77" spans="1:6" ht="12.75">
      <c r="A77" t="str">
        <f t="shared" si="1"/>
        <v>1114</v>
      </c>
      <c r="B77">
        <v>1114</v>
      </c>
      <c r="C77" s="21">
        <v>43820</v>
      </c>
      <c r="D77" s="110">
        <v>0.6875</v>
      </c>
      <c r="E77">
        <v>108</v>
      </c>
      <c r="F77">
        <v>102</v>
      </c>
    </row>
    <row r="78" spans="1:6" ht="12.75">
      <c r="A78" t="str">
        <f t="shared" si="1"/>
        <v>1115</v>
      </c>
      <c r="B78">
        <v>1115</v>
      </c>
      <c r="C78" s="21">
        <v>43820</v>
      </c>
      <c r="D78" s="110">
        <v>0.7083333333333334</v>
      </c>
      <c r="E78">
        <v>110</v>
      </c>
      <c r="F78">
        <v>105</v>
      </c>
    </row>
    <row r="79" spans="1:6" ht="12.75">
      <c r="A79" t="str">
        <f t="shared" si="1"/>
        <v>1116</v>
      </c>
      <c r="B79">
        <v>1116</v>
      </c>
      <c r="C79" s="21">
        <v>43820</v>
      </c>
      <c r="D79" s="110">
        <v>0.6875</v>
      </c>
      <c r="E79">
        <v>111</v>
      </c>
      <c r="F79">
        <v>104</v>
      </c>
    </row>
    <row r="80" spans="1:6" ht="12.75">
      <c r="A80" t="str">
        <f t="shared" si="1"/>
        <v>Acta:</v>
      </c>
      <c r="B80" t="s">
        <v>506</v>
      </c>
      <c r="C80" t="s">
        <v>520</v>
      </c>
      <c r="D80" t="s">
        <v>521</v>
      </c>
      <c r="E80" t="s">
        <v>522</v>
      </c>
      <c r="F80" t="s">
        <v>523</v>
      </c>
    </row>
    <row r="81" spans="1:6" ht="12.75">
      <c r="A81" t="str">
        <f t="shared" si="1"/>
        <v>1121</v>
      </c>
      <c r="B81">
        <v>1121</v>
      </c>
      <c r="C81" s="21">
        <v>43841</v>
      </c>
      <c r="D81" s="110">
        <v>0.75</v>
      </c>
      <c r="E81">
        <v>112</v>
      </c>
      <c r="F81">
        <v>104</v>
      </c>
    </row>
    <row r="82" spans="1:6" ht="12.75">
      <c r="A82" t="str">
        <f t="shared" si="1"/>
        <v>1122</v>
      </c>
      <c r="B82">
        <v>1122</v>
      </c>
      <c r="C82" s="21">
        <v>43841</v>
      </c>
      <c r="D82" s="110">
        <v>0.6875</v>
      </c>
      <c r="E82">
        <v>111</v>
      </c>
      <c r="F82">
        <v>105</v>
      </c>
    </row>
    <row r="83" spans="1:6" ht="12.75">
      <c r="A83" t="str">
        <f t="shared" si="1"/>
        <v>1123</v>
      </c>
      <c r="B83">
        <v>1123</v>
      </c>
      <c r="C83" s="21">
        <v>43841</v>
      </c>
      <c r="D83" s="110">
        <v>0.7083333333333334</v>
      </c>
      <c r="E83">
        <v>110</v>
      </c>
      <c r="F83">
        <v>102</v>
      </c>
    </row>
    <row r="84" spans="1:6" ht="12.75">
      <c r="A84" t="str">
        <f t="shared" si="1"/>
        <v>1124</v>
      </c>
      <c r="B84">
        <v>1124</v>
      </c>
      <c r="C84" s="21">
        <v>43841</v>
      </c>
      <c r="D84" s="110">
        <v>0.6875</v>
      </c>
      <c r="E84">
        <v>108</v>
      </c>
      <c r="F84">
        <v>106</v>
      </c>
    </row>
    <row r="85" spans="1:6" ht="12.75">
      <c r="A85" t="str">
        <f t="shared" si="1"/>
        <v>1125</v>
      </c>
      <c r="B85">
        <v>1125</v>
      </c>
      <c r="C85" s="21">
        <v>43841</v>
      </c>
      <c r="D85" s="110">
        <v>0.6875</v>
      </c>
      <c r="E85">
        <v>103</v>
      </c>
      <c r="F85">
        <v>109</v>
      </c>
    </row>
    <row r="86" spans="1:6" ht="12.75">
      <c r="A86" t="str">
        <f t="shared" si="1"/>
        <v>1126</v>
      </c>
      <c r="B86">
        <v>1126</v>
      </c>
      <c r="C86" s="21">
        <v>43842</v>
      </c>
      <c r="D86" s="110">
        <v>0.4583333333333333</v>
      </c>
      <c r="E86">
        <v>107</v>
      </c>
      <c r="F86">
        <v>101</v>
      </c>
    </row>
    <row r="87" spans="1:6" ht="12.75">
      <c r="A87" t="str">
        <f t="shared" si="1"/>
        <v>Acta:</v>
      </c>
      <c r="B87" t="s">
        <v>506</v>
      </c>
      <c r="C87" t="s">
        <v>507</v>
      </c>
      <c r="D87" t="s">
        <v>508</v>
      </c>
      <c r="E87" t="s">
        <v>524</v>
      </c>
      <c r="F87">
        <v>0</v>
      </c>
    </row>
    <row r="88" spans="1:6" ht="12.75">
      <c r="A88" t="str">
        <f t="shared" si="1"/>
        <v>1131</v>
      </c>
      <c r="B88">
        <v>1131</v>
      </c>
      <c r="C88" s="21">
        <v>43849</v>
      </c>
      <c r="D88" s="110">
        <v>0.4583333333333333</v>
      </c>
      <c r="E88">
        <v>107</v>
      </c>
      <c r="F88">
        <v>112</v>
      </c>
    </row>
    <row r="89" spans="1:6" ht="12.75">
      <c r="A89" t="str">
        <f t="shared" si="1"/>
        <v>1132</v>
      </c>
      <c r="B89">
        <v>1132</v>
      </c>
      <c r="C89" s="21">
        <v>43848</v>
      </c>
      <c r="D89" s="110">
        <v>0.6875</v>
      </c>
      <c r="E89">
        <v>101</v>
      </c>
      <c r="F89">
        <v>103</v>
      </c>
    </row>
    <row r="90" spans="1:6" ht="12.75">
      <c r="A90" t="str">
        <f t="shared" si="1"/>
        <v>1133</v>
      </c>
      <c r="B90">
        <v>1133</v>
      </c>
      <c r="C90" s="21">
        <v>43848</v>
      </c>
      <c r="D90" s="110">
        <v>0.75</v>
      </c>
      <c r="E90">
        <v>109</v>
      </c>
      <c r="F90">
        <v>108</v>
      </c>
    </row>
    <row r="91" spans="1:6" ht="12.75">
      <c r="A91" t="str">
        <f t="shared" si="1"/>
        <v>1134</v>
      </c>
      <c r="B91">
        <v>1134</v>
      </c>
      <c r="C91" s="21">
        <v>43848</v>
      </c>
      <c r="D91" s="110">
        <v>0.7083333333333334</v>
      </c>
      <c r="E91">
        <v>106</v>
      </c>
      <c r="F91">
        <v>110</v>
      </c>
    </row>
    <row r="92" spans="1:6" ht="12.75">
      <c r="A92" t="str">
        <f t="shared" si="1"/>
        <v>1135</v>
      </c>
      <c r="B92">
        <v>1135</v>
      </c>
      <c r="C92" s="21">
        <v>43849</v>
      </c>
      <c r="D92" s="110">
        <v>0.4166666666666667</v>
      </c>
      <c r="E92">
        <v>102</v>
      </c>
      <c r="F92">
        <v>111</v>
      </c>
    </row>
    <row r="93" spans="1:6" ht="12.75">
      <c r="A93" t="str">
        <f t="shared" si="1"/>
        <v>1136</v>
      </c>
      <c r="B93">
        <v>1136</v>
      </c>
      <c r="C93" s="21">
        <v>43848</v>
      </c>
      <c r="D93" s="110">
        <v>0.6875</v>
      </c>
      <c r="E93">
        <v>105</v>
      </c>
      <c r="F93">
        <v>104</v>
      </c>
    </row>
    <row r="94" spans="1:6" ht="12.75">
      <c r="A94" t="str">
        <f t="shared" si="1"/>
        <v>Acta:</v>
      </c>
      <c r="B94" t="s">
        <v>506</v>
      </c>
      <c r="C94" t="s">
        <v>507</v>
      </c>
      <c r="D94" t="s">
        <v>508</v>
      </c>
      <c r="E94" t="s">
        <v>525</v>
      </c>
      <c r="F94">
        <v>0</v>
      </c>
    </row>
    <row r="95" spans="1:6" ht="12.75">
      <c r="A95" t="str">
        <f t="shared" si="1"/>
        <v>1141</v>
      </c>
      <c r="B95">
        <v>1141</v>
      </c>
      <c r="C95" s="21">
        <v>43855</v>
      </c>
      <c r="D95" s="110">
        <v>0.75</v>
      </c>
      <c r="E95">
        <v>112</v>
      </c>
      <c r="F95">
        <v>105</v>
      </c>
    </row>
    <row r="96" spans="1:6" ht="12.75">
      <c r="A96" t="str">
        <f t="shared" si="1"/>
        <v>1142</v>
      </c>
      <c r="B96">
        <v>1142</v>
      </c>
      <c r="C96" s="21">
        <v>43855</v>
      </c>
      <c r="D96" s="110">
        <v>0.7083333333333334</v>
      </c>
      <c r="E96">
        <v>104</v>
      </c>
      <c r="F96">
        <v>102</v>
      </c>
    </row>
    <row r="97" spans="1:6" ht="12.75">
      <c r="A97" t="str">
        <f t="shared" si="1"/>
        <v>1143</v>
      </c>
      <c r="B97">
        <v>1143</v>
      </c>
      <c r="C97" s="21">
        <v>43855</v>
      </c>
      <c r="D97" s="110">
        <v>0.6875</v>
      </c>
      <c r="E97">
        <v>111</v>
      </c>
      <c r="F97">
        <v>106</v>
      </c>
    </row>
    <row r="98" spans="1:6" ht="12.75">
      <c r="A98" t="str">
        <f t="shared" si="1"/>
        <v>1144</v>
      </c>
      <c r="B98">
        <v>1144</v>
      </c>
      <c r="C98" s="21">
        <v>43855</v>
      </c>
      <c r="D98" s="110">
        <v>0.7083333333333334</v>
      </c>
      <c r="E98">
        <v>110</v>
      </c>
      <c r="F98">
        <v>109</v>
      </c>
    </row>
    <row r="99" spans="1:6" ht="12.75">
      <c r="A99" t="str">
        <f t="shared" si="1"/>
        <v>1145</v>
      </c>
      <c r="B99">
        <v>1145</v>
      </c>
      <c r="C99" s="21">
        <v>43855</v>
      </c>
      <c r="D99" s="110">
        <v>0.6875</v>
      </c>
      <c r="E99">
        <v>108</v>
      </c>
      <c r="F99">
        <v>101</v>
      </c>
    </row>
    <row r="100" spans="1:6" ht="12.75">
      <c r="A100" t="str">
        <f t="shared" si="1"/>
        <v>1146</v>
      </c>
      <c r="B100">
        <v>1146</v>
      </c>
      <c r="C100" s="21">
        <v>43855</v>
      </c>
      <c r="D100" s="110">
        <v>0.6875</v>
      </c>
      <c r="E100">
        <v>103</v>
      </c>
      <c r="F100">
        <v>107</v>
      </c>
    </row>
    <row r="101" spans="1:6" ht="12.75">
      <c r="A101" t="str">
        <f t="shared" si="1"/>
        <v>Acta:</v>
      </c>
      <c r="B101" t="s">
        <v>506</v>
      </c>
      <c r="C101" t="s">
        <v>507</v>
      </c>
      <c r="D101" t="s">
        <v>508</v>
      </c>
      <c r="E101" t="s">
        <v>526</v>
      </c>
      <c r="F101">
        <v>0</v>
      </c>
    </row>
    <row r="102" spans="1:6" ht="12.75">
      <c r="A102" t="str">
        <f t="shared" si="1"/>
        <v>1151</v>
      </c>
      <c r="B102">
        <v>1151</v>
      </c>
      <c r="C102" s="21">
        <v>43869</v>
      </c>
      <c r="D102" s="110">
        <v>0.6875</v>
      </c>
      <c r="E102">
        <v>103</v>
      </c>
      <c r="F102">
        <v>112</v>
      </c>
    </row>
    <row r="103" spans="1:6" ht="12.75">
      <c r="A103" t="str">
        <f t="shared" si="1"/>
        <v>1152</v>
      </c>
      <c r="B103">
        <v>1152</v>
      </c>
      <c r="C103" s="21">
        <v>43870</v>
      </c>
      <c r="D103" s="110">
        <v>0.4583333333333333</v>
      </c>
      <c r="E103">
        <v>107</v>
      </c>
      <c r="F103">
        <v>108</v>
      </c>
    </row>
    <row r="104" spans="1:6" ht="12.75">
      <c r="A104" t="str">
        <f t="shared" si="1"/>
        <v>1153</v>
      </c>
      <c r="B104">
        <v>1153</v>
      </c>
      <c r="C104" s="21">
        <v>43869</v>
      </c>
      <c r="D104" s="110">
        <v>0.6875</v>
      </c>
      <c r="E104">
        <v>101</v>
      </c>
      <c r="F104">
        <v>110</v>
      </c>
    </row>
    <row r="105" spans="1:6" ht="12.75">
      <c r="A105" t="str">
        <f t="shared" si="1"/>
        <v>1154</v>
      </c>
      <c r="B105">
        <v>1154</v>
      </c>
      <c r="C105" s="21">
        <v>43870</v>
      </c>
      <c r="D105" s="110">
        <v>0.4791666666666667</v>
      </c>
      <c r="E105">
        <v>109</v>
      </c>
      <c r="F105">
        <v>111</v>
      </c>
    </row>
    <row r="106" spans="1:6" ht="12.75">
      <c r="A106" t="str">
        <f t="shared" si="1"/>
        <v>1155</v>
      </c>
      <c r="B106">
        <v>1155</v>
      </c>
      <c r="C106" s="21">
        <v>43869</v>
      </c>
      <c r="D106" s="110">
        <v>0.7083333333333334</v>
      </c>
      <c r="E106">
        <v>106</v>
      </c>
      <c r="F106">
        <v>104</v>
      </c>
    </row>
    <row r="107" spans="1:6" ht="12.75">
      <c r="A107" t="str">
        <f t="shared" si="1"/>
        <v>1156</v>
      </c>
      <c r="B107">
        <v>1156</v>
      </c>
      <c r="C107" s="21">
        <v>43870</v>
      </c>
      <c r="D107" s="110">
        <v>0.4166666666666667</v>
      </c>
      <c r="E107">
        <v>102</v>
      </c>
      <c r="F107">
        <v>105</v>
      </c>
    </row>
    <row r="108" spans="1:6" ht="12.75">
      <c r="A108" t="str">
        <f t="shared" si="1"/>
        <v>Acta:</v>
      </c>
      <c r="B108" t="s">
        <v>506</v>
      </c>
      <c r="C108" t="s">
        <v>507</v>
      </c>
      <c r="D108" t="s">
        <v>508</v>
      </c>
      <c r="E108" t="s">
        <v>527</v>
      </c>
      <c r="F108">
        <v>0</v>
      </c>
    </row>
    <row r="109" spans="1:6" ht="12.75">
      <c r="A109" t="str">
        <f t="shared" si="1"/>
        <v>1161</v>
      </c>
      <c r="B109">
        <v>1161</v>
      </c>
      <c r="C109" s="21">
        <v>43876</v>
      </c>
      <c r="D109" s="110">
        <v>0.75</v>
      </c>
      <c r="E109">
        <v>112</v>
      </c>
      <c r="F109">
        <v>102</v>
      </c>
    </row>
    <row r="110" spans="1:6" ht="12.75">
      <c r="A110" t="str">
        <f t="shared" si="1"/>
        <v>1162</v>
      </c>
      <c r="B110">
        <v>1162</v>
      </c>
      <c r="C110" s="21">
        <v>43876</v>
      </c>
      <c r="D110" s="110">
        <v>0.6875</v>
      </c>
      <c r="E110">
        <v>105</v>
      </c>
      <c r="F110">
        <v>106</v>
      </c>
    </row>
    <row r="111" spans="1:6" ht="12.75">
      <c r="A111" t="str">
        <f t="shared" si="1"/>
        <v>1163</v>
      </c>
      <c r="B111">
        <v>1163</v>
      </c>
      <c r="C111" s="21">
        <v>43876</v>
      </c>
      <c r="D111" s="110">
        <v>0.7083333333333334</v>
      </c>
      <c r="E111">
        <v>104</v>
      </c>
      <c r="F111">
        <v>109</v>
      </c>
    </row>
    <row r="112" spans="1:6" ht="12.75">
      <c r="A112" t="str">
        <f t="shared" si="1"/>
        <v>1164</v>
      </c>
      <c r="B112">
        <v>1164</v>
      </c>
      <c r="C112" s="21">
        <v>43876</v>
      </c>
      <c r="D112" s="110">
        <v>0.6875</v>
      </c>
      <c r="E112">
        <v>111</v>
      </c>
      <c r="F112">
        <v>101</v>
      </c>
    </row>
    <row r="113" spans="1:6" ht="12.75">
      <c r="A113" t="str">
        <f t="shared" si="1"/>
        <v>1165</v>
      </c>
      <c r="B113">
        <v>1165</v>
      </c>
      <c r="C113" s="21">
        <v>43876</v>
      </c>
      <c r="D113" s="110">
        <v>0.7083333333333334</v>
      </c>
      <c r="E113">
        <v>110</v>
      </c>
      <c r="F113">
        <v>107</v>
      </c>
    </row>
    <row r="114" spans="1:6" ht="12.75">
      <c r="A114" t="str">
        <f t="shared" si="1"/>
        <v>1166</v>
      </c>
      <c r="B114">
        <v>1166</v>
      </c>
      <c r="C114" s="21">
        <v>43876</v>
      </c>
      <c r="D114" s="110">
        <v>0.6875</v>
      </c>
      <c r="E114">
        <v>108</v>
      </c>
      <c r="F114">
        <v>103</v>
      </c>
    </row>
    <row r="115" spans="1:6" ht="12.75">
      <c r="A115" t="str">
        <f t="shared" si="1"/>
        <v>Acta:</v>
      </c>
      <c r="B115" t="s">
        <v>506</v>
      </c>
      <c r="C115" t="s">
        <v>507</v>
      </c>
      <c r="D115" t="s">
        <v>508</v>
      </c>
      <c r="E115" t="s">
        <v>528</v>
      </c>
      <c r="F115">
        <v>0</v>
      </c>
    </row>
    <row r="116" spans="1:6" ht="12.75">
      <c r="A116" t="str">
        <f t="shared" si="1"/>
        <v>1171</v>
      </c>
      <c r="B116">
        <v>1171</v>
      </c>
      <c r="C116" s="21">
        <v>43890</v>
      </c>
      <c r="D116" s="110">
        <v>0.6875</v>
      </c>
      <c r="E116">
        <v>108</v>
      </c>
      <c r="F116">
        <v>112</v>
      </c>
    </row>
    <row r="117" spans="1:6" ht="12.75">
      <c r="A117" t="str">
        <f t="shared" si="1"/>
        <v>1172</v>
      </c>
      <c r="B117">
        <v>1172</v>
      </c>
      <c r="C117" s="21">
        <v>43890</v>
      </c>
      <c r="D117" s="110">
        <v>0.6875</v>
      </c>
      <c r="E117">
        <v>103</v>
      </c>
      <c r="F117">
        <v>110</v>
      </c>
    </row>
    <row r="118" spans="1:6" ht="12.75">
      <c r="A118" t="str">
        <f t="shared" si="1"/>
        <v>1173</v>
      </c>
      <c r="B118">
        <v>1173</v>
      </c>
      <c r="C118" s="21">
        <v>43891</v>
      </c>
      <c r="D118" s="110">
        <v>0.4583333333333333</v>
      </c>
      <c r="E118">
        <v>107</v>
      </c>
      <c r="F118">
        <v>111</v>
      </c>
    </row>
    <row r="119" spans="1:6" ht="12.75">
      <c r="A119" t="str">
        <f t="shared" si="1"/>
        <v>1174</v>
      </c>
      <c r="B119">
        <v>1174</v>
      </c>
      <c r="C119" s="21">
        <v>43890</v>
      </c>
      <c r="D119" s="110">
        <v>0.6875</v>
      </c>
      <c r="E119">
        <v>101</v>
      </c>
      <c r="F119">
        <v>104</v>
      </c>
    </row>
    <row r="120" spans="1:6" ht="12.75">
      <c r="A120" t="str">
        <f t="shared" si="1"/>
        <v>1175</v>
      </c>
      <c r="B120">
        <v>1175</v>
      </c>
      <c r="C120" s="21">
        <v>43890</v>
      </c>
      <c r="D120" s="110">
        <v>0.75</v>
      </c>
      <c r="E120">
        <v>109</v>
      </c>
      <c r="F120">
        <v>105</v>
      </c>
    </row>
    <row r="121" spans="1:6" ht="12.75">
      <c r="A121" t="str">
        <f t="shared" si="1"/>
        <v>1176</v>
      </c>
      <c r="B121">
        <v>1176</v>
      </c>
      <c r="C121" s="21">
        <v>43890</v>
      </c>
      <c r="D121" s="110">
        <v>0.7083333333333334</v>
      </c>
      <c r="E121">
        <v>106</v>
      </c>
      <c r="F121">
        <v>102</v>
      </c>
    </row>
    <row r="122" spans="1:6" ht="12.75">
      <c r="A122" t="str">
        <f t="shared" si="1"/>
        <v>Acta:</v>
      </c>
      <c r="B122" t="s">
        <v>506</v>
      </c>
      <c r="C122" t="s">
        <v>507</v>
      </c>
      <c r="D122" t="s">
        <v>508</v>
      </c>
      <c r="E122" t="s">
        <v>529</v>
      </c>
      <c r="F122">
        <v>0</v>
      </c>
    </row>
    <row r="123" spans="1:6" ht="12.75">
      <c r="A123" t="str">
        <f t="shared" si="1"/>
        <v>1181</v>
      </c>
      <c r="B123">
        <v>1181</v>
      </c>
      <c r="C123" s="21">
        <v>43904</v>
      </c>
      <c r="D123" s="110">
        <v>0.75</v>
      </c>
      <c r="E123">
        <v>112</v>
      </c>
      <c r="F123">
        <v>106</v>
      </c>
    </row>
    <row r="124" spans="1:6" ht="12.75">
      <c r="A124" t="str">
        <f t="shared" si="1"/>
        <v>1182</v>
      </c>
      <c r="B124">
        <v>1182</v>
      </c>
      <c r="C124" s="21">
        <v>43905</v>
      </c>
      <c r="D124" s="110">
        <v>0.4166666666666667</v>
      </c>
      <c r="E124">
        <v>102</v>
      </c>
      <c r="F124">
        <v>109</v>
      </c>
    </row>
    <row r="125" spans="1:6" ht="12.75">
      <c r="A125" t="str">
        <f t="shared" si="1"/>
        <v>1183</v>
      </c>
      <c r="B125">
        <v>1183</v>
      </c>
      <c r="C125" s="21">
        <v>43904</v>
      </c>
      <c r="D125" s="110">
        <v>0.6875</v>
      </c>
      <c r="E125">
        <v>105</v>
      </c>
      <c r="F125">
        <v>101</v>
      </c>
    </row>
    <row r="126" spans="1:6" ht="12.75">
      <c r="A126" t="str">
        <f t="shared" si="1"/>
        <v>1184</v>
      </c>
      <c r="B126">
        <v>1184</v>
      </c>
      <c r="C126" s="21">
        <v>43904</v>
      </c>
      <c r="D126" s="110">
        <v>0.7083333333333334</v>
      </c>
      <c r="E126">
        <v>104</v>
      </c>
      <c r="F126">
        <v>107</v>
      </c>
    </row>
    <row r="127" spans="1:6" ht="12.75">
      <c r="A127" t="str">
        <f t="shared" si="1"/>
        <v>1185</v>
      </c>
      <c r="B127">
        <v>1185</v>
      </c>
      <c r="C127" s="21">
        <v>43904</v>
      </c>
      <c r="D127" s="110">
        <v>0.6875</v>
      </c>
      <c r="E127">
        <v>111</v>
      </c>
      <c r="F127">
        <v>103</v>
      </c>
    </row>
    <row r="128" spans="1:6" ht="12.75">
      <c r="A128" t="str">
        <f t="shared" si="1"/>
        <v>1186</v>
      </c>
      <c r="B128">
        <v>1186</v>
      </c>
      <c r="C128" s="21">
        <v>43904</v>
      </c>
      <c r="D128" s="110">
        <v>0.7083333333333334</v>
      </c>
      <c r="E128">
        <v>110</v>
      </c>
      <c r="F128">
        <v>108</v>
      </c>
    </row>
    <row r="129" spans="1:6" ht="12.75">
      <c r="A129" t="str">
        <f t="shared" si="1"/>
        <v>Acta:</v>
      </c>
      <c r="B129" t="s">
        <v>506</v>
      </c>
      <c r="C129" t="s">
        <v>507</v>
      </c>
      <c r="D129" t="s">
        <v>508</v>
      </c>
      <c r="E129" t="s">
        <v>530</v>
      </c>
      <c r="F129">
        <v>0</v>
      </c>
    </row>
    <row r="130" spans="1:6" ht="12.75">
      <c r="A130" t="str">
        <f t="shared" si="1"/>
        <v>1191</v>
      </c>
      <c r="B130">
        <v>1191</v>
      </c>
      <c r="C130" s="21">
        <v>43911</v>
      </c>
      <c r="D130" s="110">
        <v>0.7083333333333334</v>
      </c>
      <c r="E130">
        <v>110</v>
      </c>
      <c r="F130">
        <v>112</v>
      </c>
    </row>
    <row r="131" spans="1:6" ht="12.75">
      <c r="A131" t="str">
        <f t="shared" si="1"/>
        <v>1192</v>
      </c>
      <c r="B131">
        <v>1192</v>
      </c>
      <c r="C131" s="21">
        <v>43911</v>
      </c>
      <c r="D131" s="110">
        <v>0.6875</v>
      </c>
      <c r="E131">
        <v>108</v>
      </c>
      <c r="F131">
        <v>111</v>
      </c>
    </row>
    <row r="132" spans="1:6" ht="12.75">
      <c r="A132" t="str">
        <f t="shared" si="1"/>
        <v>1193</v>
      </c>
      <c r="B132">
        <v>1193</v>
      </c>
      <c r="C132" s="21">
        <v>43911</v>
      </c>
      <c r="D132" s="110">
        <v>0.6875</v>
      </c>
      <c r="E132">
        <v>103</v>
      </c>
      <c r="F132">
        <v>104</v>
      </c>
    </row>
    <row r="133" spans="1:6" ht="12.75">
      <c r="A133" t="str">
        <f aca="true" t="shared" si="2" ref="A133:A196">TRIM(B133)</f>
        <v>1194</v>
      </c>
      <c r="B133">
        <v>1194</v>
      </c>
      <c r="C133" s="21">
        <v>43912</v>
      </c>
      <c r="D133" s="110">
        <v>0.4583333333333333</v>
      </c>
      <c r="E133">
        <v>107</v>
      </c>
      <c r="F133">
        <v>105</v>
      </c>
    </row>
    <row r="134" spans="1:6" ht="12.75">
      <c r="A134" t="str">
        <f t="shared" si="2"/>
        <v>1195</v>
      </c>
      <c r="B134">
        <v>1195</v>
      </c>
      <c r="C134" s="21">
        <v>43911</v>
      </c>
      <c r="D134" s="110">
        <v>0.6875</v>
      </c>
      <c r="E134">
        <v>101</v>
      </c>
      <c r="F134">
        <v>102</v>
      </c>
    </row>
    <row r="135" spans="1:6" ht="12.75">
      <c r="A135" t="str">
        <f t="shared" si="2"/>
        <v>1196</v>
      </c>
      <c r="B135">
        <v>1196</v>
      </c>
      <c r="C135" s="21">
        <v>43912</v>
      </c>
      <c r="D135" s="110">
        <v>0.4791666666666667</v>
      </c>
      <c r="E135">
        <v>109</v>
      </c>
      <c r="F135">
        <v>106</v>
      </c>
    </row>
    <row r="136" spans="1:6" ht="12.75">
      <c r="A136" t="str">
        <f t="shared" si="2"/>
        <v>Acta:</v>
      </c>
      <c r="B136" t="s">
        <v>506</v>
      </c>
      <c r="C136" t="s">
        <v>507</v>
      </c>
      <c r="D136" t="s">
        <v>508</v>
      </c>
      <c r="E136" t="s">
        <v>531</v>
      </c>
      <c r="F136">
        <v>0</v>
      </c>
    </row>
    <row r="137" spans="1:6" ht="12.75">
      <c r="A137" t="str">
        <f t="shared" si="2"/>
        <v>1201</v>
      </c>
      <c r="B137">
        <v>1201</v>
      </c>
      <c r="C137" s="21">
        <v>43918</v>
      </c>
      <c r="D137" s="110">
        <v>0.75</v>
      </c>
      <c r="E137">
        <v>112</v>
      </c>
      <c r="F137">
        <v>109</v>
      </c>
    </row>
    <row r="138" spans="1:6" ht="12.75">
      <c r="A138" t="str">
        <f t="shared" si="2"/>
        <v>1202</v>
      </c>
      <c r="B138">
        <v>1202</v>
      </c>
      <c r="C138" s="21">
        <v>43918</v>
      </c>
      <c r="D138" s="110">
        <v>0.7083333333333334</v>
      </c>
      <c r="E138">
        <v>106</v>
      </c>
      <c r="F138">
        <v>101</v>
      </c>
    </row>
    <row r="139" spans="1:6" ht="12.75">
      <c r="A139" t="str">
        <f t="shared" si="2"/>
        <v>1203</v>
      </c>
      <c r="B139">
        <v>1203</v>
      </c>
      <c r="C139" s="21">
        <v>43919</v>
      </c>
      <c r="D139" s="110">
        <v>0.4166666666666667</v>
      </c>
      <c r="E139">
        <v>102</v>
      </c>
      <c r="F139">
        <v>107</v>
      </c>
    </row>
    <row r="140" spans="1:6" ht="12.75">
      <c r="A140" t="str">
        <f t="shared" si="2"/>
        <v>1204</v>
      </c>
      <c r="B140">
        <v>1204</v>
      </c>
      <c r="C140" s="21">
        <v>43918</v>
      </c>
      <c r="D140" s="110">
        <v>0.6875</v>
      </c>
      <c r="E140">
        <v>105</v>
      </c>
      <c r="F140">
        <v>103</v>
      </c>
    </row>
    <row r="141" spans="1:6" ht="12.75">
      <c r="A141" t="str">
        <f t="shared" si="2"/>
        <v>1205</v>
      </c>
      <c r="B141">
        <v>1205</v>
      </c>
      <c r="C141" s="21">
        <v>43918</v>
      </c>
      <c r="D141" s="110">
        <v>0.7083333333333334</v>
      </c>
      <c r="E141">
        <v>104</v>
      </c>
      <c r="F141">
        <v>108</v>
      </c>
    </row>
    <row r="142" spans="1:6" ht="12.75">
      <c r="A142" t="str">
        <f t="shared" si="2"/>
        <v>1206</v>
      </c>
      <c r="B142">
        <v>1206</v>
      </c>
      <c r="C142" s="21">
        <v>43918</v>
      </c>
      <c r="D142" s="110">
        <v>0.6875</v>
      </c>
      <c r="E142">
        <v>111</v>
      </c>
      <c r="F142">
        <v>110</v>
      </c>
    </row>
    <row r="143" spans="1:6" ht="12.75">
      <c r="A143" t="str">
        <f t="shared" si="2"/>
        <v>Acta:</v>
      </c>
      <c r="B143" t="s">
        <v>506</v>
      </c>
      <c r="C143" t="s">
        <v>507</v>
      </c>
      <c r="D143" t="s">
        <v>508</v>
      </c>
      <c r="E143" t="s">
        <v>532</v>
      </c>
      <c r="F143">
        <v>0</v>
      </c>
    </row>
    <row r="144" spans="1:6" ht="12.75">
      <c r="A144" t="str">
        <f t="shared" si="2"/>
        <v>1211</v>
      </c>
      <c r="B144">
        <v>1211</v>
      </c>
      <c r="C144" s="21">
        <v>43925</v>
      </c>
      <c r="D144" s="110">
        <v>0.6875</v>
      </c>
      <c r="E144">
        <v>111</v>
      </c>
      <c r="F144">
        <v>112</v>
      </c>
    </row>
    <row r="145" spans="1:6" ht="12.75">
      <c r="A145" t="str">
        <f t="shared" si="2"/>
        <v>1212</v>
      </c>
      <c r="B145">
        <v>1212</v>
      </c>
      <c r="C145" s="21">
        <v>43925</v>
      </c>
      <c r="D145" s="110">
        <v>0.7083333333333334</v>
      </c>
      <c r="E145">
        <v>110</v>
      </c>
      <c r="F145">
        <v>104</v>
      </c>
    </row>
    <row r="146" spans="1:6" ht="12.75">
      <c r="A146" t="str">
        <f t="shared" si="2"/>
        <v>1213</v>
      </c>
      <c r="B146">
        <v>1213</v>
      </c>
      <c r="C146" s="21">
        <v>43925</v>
      </c>
      <c r="D146" s="110">
        <v>0.6875</v>
      </c>
      <c r="E146">
        <v>108</v>
      </c>
      <c r="F146">
        <v>105</v>
      </c>
    </row>
    <row r="147" spans="1:6" ht="12.75">
      <c r="A147" t="str">
        <f t="shared" si="2"/>
        <v>1214</v>
      </c>
      <c r="B147">
        <v>1214</v>
      </c>
      <c r="C147" s="21">
        <v>43925</v>
      </c>
      <c r="D147" s="110">
        <v>0.6875</v>
      </c>
      <c r="E147">
        <v>103</v>
      </c>
      <c r="F147">
        <v>102</v>
      </c>
    </row>
    <row r="148" spans="1:6" ht="12.75">
      <c r="A148" t="str">
        <f t="shared" si="2"/>
        <v>1215</v>
      </c>
      <c r="B148">
        <v>1215</v>
      </c>
      <c r="C148" s="21">
        <v>43926</v>
      </c>
      <c r="D148" s="110">
        <v>0.4583333333333333</v>
      </c>
      <c r="E148">
        <v>107</v>
      </c>
      <c r="F148">
        <v>106</v>
      </c>
    </row>
    <row r="149" spans="1:6" ht="12.75">
      <c r="A149" t="str">
        <f t="shared" si="2"/>
        <v>1216</v>
      </c>
      <c r="B149">
        <v>1216</v>
      </c>
      <c r="C149" s="21">
        <v>43925</v>
      </c>
      <c r="D149" s="110">
        <v>0.6875</v>
      </c>
      <c r="E149">
        <v>101</v>
      </c>
      <c r="F149">
        <v>109</v>
      </c>
    </row>
    <row r="150" spans="1:6" ht="12.75">
      <c r="A150" t="str">
        <f t="shared" si="2"/>
        <v>Acta:</v>
      </c>
      <c r="B150" t="s">
        <v>506</v>
      </c>
      <c r="C150" t="s">
        <v>507</v>
      </c>
      <c r="D150" t="s">
        <v>508</v>
      </c>
      <c r="E150" t="s">
        <v>533</v>
      </c>
      <c r="F150">
        <v>0</v>
      </c>
    </row>
    <row r="151" spans="1:6" ht="12.75">
      <c r="A151" t="str">
        <f t="shared" si="2"/>
        <v>1221</v>
      </c>
      <c r="B151">
        <v>1221</v>
      </c>
      <c r="C151" s="21">
        <v>43939</v>
      </c>
      <c r="D151" s="110">
        <v>0.75</v>
      </c>
      <c r="E151">
        <v>112</v>
      </c>
      <c r="F151">
        <v>101</v>
      </c>
    </row>
    <row r="152" spans="1:6" ht="12.75">
      <c r="A152" t="str">
        <f t="shared" si="2"/>
        <v>1222</v>
      </c>
      <c r="B152">
        <v>1222</v>
      </c>
      <c r="C152" s="21">
        <v>43940</v>
      </c>
      <c r="D152" s="110">
        <v>0.4791666666666667</v>
      </c>
      <c r="E152">
        <v>109</v>
      </c>
      <c r="F152">
        <v>107</v>
      </c>
    </row>
    <row r="153" spans="1:6" ht="12.75">
      <c r="A153" t="str">
        <f t="shared" si="2"/>
        <v>1223</v>
      </c>
      <c r="B153">
        <v>1223</v>
      </c>
      <c r="C153" s="21">
        <v>43939</v>
      </c>
      <c r="D153" s="110">
        <v>0.7083333333333334</v>
      </c>
      <c r="E153">
        <v>106</v>
      </c>
      <c r="F153">
        <v>103</v>
      </c>
    </row>
    <row r="154" spans="1:6" ht="12.75">
      <c r="A154" t="str">
        <f t="shared" si="2"/>
        <v>1224</v>
      </c>
      <c r="B154">
        <v>1224</v>
      </c>
      <c r="C154" s="21">
        <v>43940</v>
      </c>
      <c r="D154" s="110">
        <v>0.4166666666666667</v>
      </c>
      <c r="E154">
        <v>102</v>
      </c>
      <c r="F154">
        <v>108</v>
      </c>
    </row>
    <row r="155" spans="1:6" ht="12.75">
      <c r="A155" t="str">
        <f t="shared" si="2"/>
        <v>1225</v>
      </c>
      <c r="B155">
        <v>1225</v>
      </c>
      <c r="C155" s="21">
        <v>43940</v>
      </c>
      <c r="D155" s="110">
        <v>0.4583333333333333</v>
      </c>
      <c r="E155">
        <v>105</v>
      </c>
      <c r="F155">
        <v>110</v>
      </c>
    </row>
    <row r="156" spans="1:6" ht="12.75">
      <c r="A156" t="str">
        <f t="shared" si="2"/>
        <v>1226</v>
      </c>
      <c r="B156">
        <v>1226</v>
      </c>
      <c r="C156" s="21">
        <v>43939</v>
      </c>
      <c r="D156" s="110">
        <v>0.7083333333333334</v>
      </c>
      <c r="E156">
        <v>104</v>
      </c>
      <c r="F156">
        <v>111</v>
      </c>
    </row>
    <row r="157" spans="1:6" ht="12.75">
      <c r="A157" t="str">
        <f t="shared" si="2"/>
        <v>ACTA</v>
      </c>
      <c r="B157" t="s">
        <v>501</v>
      </c>
      <c r="C157" t="s">
        <v>502</v>
      </c>
      <c r="D157" t="s">
        <v>503</v>
      </c>
      <c r="E157" t="s">
        <v>504</v>
      </c>
      <c r="F157" t="s">
        <v>505</v>
      </c>
    </row>
    <row r="158" spans="1:6" ht="12.75">
      <c r="A158" t="str">
        <f t="shared" si="2"/>
        <v>Acta:</v>
      </c>
      <c r="B158" t="s">
        <v>506</v>
      </c>
      <c r="C158" t="s">
        <v>507</v>
      </c>
      <c r="D158" t="s">
        <v>508</v>
      </c>
      <c r="E158" t="s">
        <v>509</v>
      </c>
      <c r="F158">
        <v>0</v>
      </c>
    </row>
    <row r="159" spans="1:6" ht="12.75">
      <c r="A159" t="str">
        <f t="shared" si="2"/>
        <v>2011</v>
      </c>
      <c r="B159">
        <v>2011</v>
      </c>
      <c r="C159" s="21">
        <v>43737</v>
      </c>
      <c r="D159" s="110">
        <v>0.4583333333333333</v>
      </c>
      <c r="E159">
        <v>202</v>
      </c>
      <c r="F159">
        <v>201</v>
      </c>
    </row>
    <row r="160" spans="1:6" ht="12.75">
      <c r="A160" t="str">
        <f t="shared" si="2"/>
        <v>2012</v>
      </c>
      <c r="B160">
        <v>2012</v>
      </c>
      <c r="C160" s="21">
        <v>43737</v>
      </c>
      <c r="D160" s="110">
        <v>0.4583333333333333</v>
      </c>
      <c r="E160">
        <v>203</v>
      </c>
      <c r="F160">
        <v>211</v>
      </c>
    </row>
    <row r="161" spans="1:6" ht="12.75">
      <c r="A161" t="str">
        <f t="shared" si="2"/>
        <v>2013</v>
      </c>
      <c r="B161">
        <v>2013</v>
      </c>
      <c r="C161" s="21">
        <v>43737</v>
      </c>
      <c r="D161" s="110">
        <v>0.4583333333333333</v>
      </c>
      <c r="E161">
        <v>204</v>
      </c>
      <c r="F161">
        <v>212</v>
      </c>
    </row>
    <row r="162" spans="1:6" ht="12.75">
      <c r="A162" t="str">
        <f t="shared" si="2"/>
        <v>2014</v>
      </c>
      <c r="B162">
        <v>2014</v>
      </c>
      <c r="C162" s="21">
        <v>43736</v>
      </c>
      <c r="D162" s="110">
        <v>0.7083333333333334</v>
      </c>
      <c r="E162">
        <v>205</v>
      </c>
      <c r="F162">
        <v>208</v>
      </c>
    </row>
    <row r="163" spans="1:6" ht="12.75">
      <c r="A163" t="str">
        <f t="shared" si="2"/>
        <v>2015</v>
      </c>
      <c r="B163">
        <v>2015</v>
      </c>
      <c r="C163" s="21">
        <v>43736</v>
      </c>
      <c r="D163" s="110">
        <v>0.7083333333333334</v>
      </c>
      <c r="E163">
        <v>207</v>
      </c>
      <c r="F163">
        <v>210</v>
      </c>
    </row>
    <row r="164" spans="1:6" ht="12.75">
      <c r="A164" t="str">
        <f t="shared" si="2"/>
        <v>2016</v>
      </c>
      <c r="B164">
        <v>2016</v>
      </c>
      <c r="C164" s="21">
        <v>43736</v>
      </c>
      <c r="D164" s="110">
        <v>0.75</v>
      </c>
      <c r="E164">
        <v>206</v>
      </c>
      <c r="F164">
        <v>209</v>
      </c>
    </row>
    <row r="165" spans="1:6" ht="12.75">
      <c r="A165" t="str">
        <f t="shared" si="2"/>
        <v>Acta:</v>
      </c>
      <c r="B165" t="s">
        <v>506</v>
      </c>
      <c r="C165" t="s">
        <v>507</v>
      </c>
      <c r="D165" t="s">
        <v>508</v>
      </c>
      <c r="E165" t="s">
        <v>510</v>
      </c>
      <c r="F165">
        <v>0</v>
      </c>
    </row>
    <row r="166" spans="1:6" ht="12.75">
      <c r="A166" t="str">
        <f t="shared" si="2"/>
        <v>2021</v>
      </c>
      <c r="B166">
        <v>2021</v>
      </c>
      <c r="C166" s="21">
        <v>43744</v>
      </c>
      <c r="D166" s="110">
        <v>0.4583333333333333</v>
      </c>
      <c r="E166">
        <v>201</v>
      </c>
      <c r="F166">
        <v>209</v>
      </c>
    </row>
    <row r="167" spans="1:6" ht="12.75">
      <c r="A167" t="str">
        <f t="shared" si="2"/>
        <v>2022</v>
      </c>
      <c r="B167">
        <v>2022</v>
      </c>
      <c r="C167" s="21">
        <v>43744</v>
      </c>
      <c r="D167" s="110">
        <v>0.4375</v>
      </c>
      <c r="E167">
        <v>210</v>
      </c>
      <c r="F167">
        <v>206</v>
      </c>
    </row>
    <row r="168" spans="1:6" ht="12.75">
      <c r="A168" t="str">
        <f t="shared" si="2"/>
        <v>2023</v>
      </c>
      <c r="B168">
        <v>2023</v>
      </c>
      <c r="C168" s="21">
        <v>43743</v>
      </c>
      <c r="D168" s="110">
        <v>0.7083333333333334</v>
      </c>
      <c r="E168">
        <v>208</v>
      </c>
      <c r="F168">
        <v>207</v>
      </c>
    </row>
    <row r="169" spans="1:6" ht="12.75">
      <c r="A169" t="str">
        <f t="shared" si="2"/>
        <v>2024</v>
      </c>
      <c r="B169">
        <v>2024</v>
      </c>
      <c r="C169" s="21">
        <v>43743</v>
      </c>
      <c r="D169" s="110">
        <v>0.6875</v>
      </c>
      <c r="E169">
        <v>212</v>
      </c>
      <c r="F169">
        <v>205</v>
      </c>
    </row>
    <row r="170" spans="1:6" ht="12.75">
      <c r="A170" t="str">
        <f t="shared" si="2"/>
        <v>2025</v>
      </c>
      <c r="B170">
        <v>2025</v>
      </c>
      <c r="C170" s="21">
        <v>43743</v>
      </c>
      <c r="D170" s="110">
        <v>0.6666666666666666</v>
      </c>
      <c r="E170">
        <v>211</v>
      </c>
      <c r="F170">
        <v>204</v>
      </c>
    </row>
    <row r="171" spans="1:6" ht="12.75">
      <c r="A171" t="str">
        <f t="shared" si="2"/>
        <v>2026</v>
      </c>
      <c r="B171">
        <v>2026</v>
      </c>
      <c r="C171" s="21">
        <v>43743</v>
      </c>
      <c r="D171" s="110">
        <v>0.4583333333333333</v>
      </c>
      <c r="E171">
        <v>202</v>
      </c>
      <c r="F171">
        <v>203</v>
      </c>
    </row>
    <row r="172" spans="1:6" ht="12.75">
      <c r="A172" t="str">
        <f t="shared" si="2"/>
        <v>Acta:</v>
      </c>
      <c r="B172" t="s">
        <v>506</v>
      </c>
      <c r="C172" t="s">
        <v>507</v>
      </c>
      <c r="D172" t="s">
        <v>508</v>
      </c>
      <c r="E172" t="s">
        <v>511</v>
      </c>
      <c r="F172">
        <v>0</v>
      </c>
    </row>
    <row r="173" spans="1:6" ht="12.75">
      <c r="A173" t="str">
        <f t="shared" si="2"/>
        <v>2031</v>
      </c>
      <c r="B173">
        <v>2031</v>
      </c>
      <c r="C173" s="21">
        <v>43751</v>
      </c>
      <c r="D173" s="110">
        <v>0.4583333333333333</v>
      </c>
      <c r="E173">
        <v>203</v>
      </c>
      <c r="F173">
        <v>201</v>
      </c>
    </row>
    <row r="174" spans="1:6" ht="12.75">
      <c r="A174" t="str">
        <f t="shared" si="2"/>
        <v>2032</v>
      </c>
      <c r="B174">
        <v>2032</v>
      </c>
      <c r="C174" s="21">
        <v>43751</v>
      </c>
      <c r="D174" s="110">
        <v>0.4583333333333333</v>
      </c>
      <c r="E174">
        <v>204</v>
      </c>
      <c r="F174">
        <v>202</v>
      </c>
    </row>
    <row r="175" spans="1:6" ht="12.75">
      <c r="A175" t="str">
        <f t="shared" si="2"/>
        <v>2033</v>
      </c>
      <c r="B175">
        <v>2033</v>
      </c>
      <c r="C175" s="21">
        <v>43750</v>
      </c>
      <c r="D175" s="110">
        <v>0.7083333333333334</v>
      </c>
      <c r="E175">
        <v>205</v>
      </c>
      <c r="F175">
        <v>211</v>
      </c>
    </row>
    <row r="176" spans="1:6" ht="12.75">
      <c r="A176" t="str">
        <f t="shared" si="2"/>
        <v>2034</v>
      </c>
      <c r="B176">
        <v>2034</v>
      </c>
      <c r="C176" s="21">
        <v>43750</v>
      </c>
      <c r="D176" s="110">
        <v>0.7083333333333334</v>
      </c>
      <c r="E176">
        <v>207</v>
      </c>
      <c r="F176">
        <v>212</v>
      </c>
    </row>
    <row r="177" spans="1:6" ht="12.75">
      <c r="A177" t="str">
        <f t="shared" si="2"/>
        <v>2035</v>
      </c>
      <c r="B177">
        <v>2035</v>
      </c>
      <c r="C177" s="21">
        <v>43750</v>
      </c>
      <c r="D177" s="110">
        <v>0.75</v>
      </c>
      <c r="E177">
        <v>206</v>
      </c>
      <c r="F177">
        <v>208</v>
      </c>
    </row>
    <row r="178" spans="1:6" ht="12.75">
      <c r="A178" t="str">
        <f t="shared" si="2"/>
        <v>2036</v>
      </c>
      <c r="B178">
        <v>2036</v>
      </c>
      <c r="C178" s="21">
        <v>43751</v>
      </c>
      <c r="D178" s="110">
        <v>0.4583333333333333</v>
      </c>
      <c r="E178">
        <v>209</v>
      </c>
      <c r="F178">
        <v>210</v>
      </c>
    </row>
    <row r="179" spans="1:6" ht="12.75">
      <c r="A179" t="str">
        <f t="shared" si="2"/>
        <v>Acta:</v>
      </c>
      <c r="B179" t="s">
        <v>506</v>
      </c>
      <c r="C179" t="s">
        <v>507</v>
      </c>
      <c r="D179" t="s">
        <v>508</v>
      </c>
      <c r="E179" t="s">
        <v>512</v>
      </c>
      <c r="F179">
        <v>0</v>
      </c>
    </row>
    <row r="180" spans="1:6" ht="12.75">
      <c r="A180" t="str">
        <f t="shared" si="2"/>
        <v>2041</v>
      </c>
      <c r="B180">
        <v>2041</v>
      </c>
      <c r="C180" s="21">
        <v>43758</v>
      </c>
      <c r="D180" s="110">
        <v>0.4583333333333333</v>
      </c>
      <c r="E180">
        <v>201</v>
      </c>
      <c r="F180">
        <v>210</v>
      </c>
    </row>
    <row r="181" spans="1:6" ht="12.75">
      <c r="A181" t="str">
        <f t="shared" si="2"/>
        <v>2042</v>
      </c>
      <c r="B181">
        <v>2042</v>
      </c>
      <c r="C181" s="21">
        <v>43757</v>
      </c>
      <c r="D181" s="110">
        <v>0.7083333333333334</v>
      </c>
      <c r="E181">
        <v>208</v>
      </c>
      <c r="F181">
        <v>209</v>
      </c>
    </row>
    <row r="182" spans="1:6" ht="12.75">
      <c r="A182" t="str">
        <f t="shared" si="2"/>
        <v>2043</v>
      </c>
      <c r="B182">
        <v>2043</v>
      </c>
      <c r="C182" s="21">
        <v>43757</v>
      </c>
      <c r="D182" s="110">
        <v>0.6875</v>
      </c>
      <c r="E182">
        <v>212</v>
      </c>
      <c r="F182">
        <v>206</v>
      </c>
    </row>
    <row r="183" spans="1:6" ht="12.75">
      <c r="A183" t="str">
        <f t="shared" si="2"/>
        <v>2044</v>
      </c>
      <c r="B183">
        <v>2044</v>
      </c>
      <c r="C183" s="21">
        <v>43757</v>
      </c>
      <c r="D183" s="110">
        <v>0.6666666666666666</v>
      </c>
      <c r="E183">
        <v>211</v>
      </c>
      <c r="F183">
        <v>207</v>
      </c>
    </row>
    <row r="184" spans="1:6" ht="12.75">
      <c r="A184" t="str">
        <f t="shared" si="2"/>
        <v>2045</v>
      </c>
      <c r="B184">
        <v>2045</v>
      </c>
      <c r="C184" s="21">
        <v>43870</v>
      </c>
      <c r="D184" s="110">
        <v>0.4583333333333333</v>
      </c>
      <c r="E184">
        <v>202</v>
      </c>
      <c r="F184">
        <v>205</v>
      </c>
    </row>
    <row r="185" spans="1:6" ht="12.75">
      <c r="A185" t="str">
        <f t="shared" si="2"/>
        <v>2046</v>
      </c>
      <c r="B185">
        <v>2046</v>
      </c>
      <c r="C185" s="21">
        <v>43758</v>
      </c>
      <c r="D185" s="110">
        <v>0.4583333333333333</v>
      </c>
      <c r="E185">
        <v>203</v>
      </c>
      <c r="F185">
        <v>204</v>
      </c>
    </row>
    <row r="186" spans="1:6" ht="12.75">
      <c r="A186" t="str">
        <f t="shared" si="2"/>
        <v>Acta:</v>
      </c>
      <c r="B186" t="s">
        <v>506</v>
      </c>
      <c r="C186" t="s">
        <v>507</v>
      </c>
      <c r="D186" t="s">
        <v>508</v>
      </c>
      <c r="E186" t="s">
        <v>513</v>
      </c>
      <c r="F186">
        <v>0</v>
      </c>
    </row>
    <row r="187" spans="1:6" ht="12.75">
      <c r="A187" t="str">
        <f t="shared" si="2"/>
        <v>2051</v>
      </c>
      <c r="B187">
        <v>2051</v>
      </c>
      <c r="C187" s="21">
        <v>43765</v>
      </c>
      <c r="D187" s="110">
        <v>0.4583333333333333</v>
      </c>
      <c r="E187">
        <v>204</v>
      </c>
      <c r="F187">
        <v>201</v>
      </c>
    </row>
    <row r="188" spans="1:6" ht="12.75">
      <c r="A188" t="str">
        <f t="shared" si="2"/>
        <v>2052</v>
      </c>
      <c r="B188">
        <v>2052</v>
      </c>
      <c r="C188" s="21">
        <v>43764</v>
      </c>
      <c r="D188" s="110">
        <v>0.7083333333333334</v>
      </c>
      <c r="E188">
        <v>205</v>
      </c>
      <c r="F188">
        <v>203</v>
      </c>
    </row>
    <row r="189" spans="1:6" ht="12.75">
      <c r="A189" t="str">
        <f t="shared" si="2"/>
        <v>2053</v>
      </c>
      <c r="B189">
        <v>2053</v>
      </c>
      <c r="C189" s="21">
        <v>43764</v>
      </c>
      <c r="D189" s="110">
        <v>0.7083333333333334</v>
      </c>
      <c r="E189">
        <v>207</v>
      </c>
      <c r="F189">
        <v>202</v>
      </c>
    </row>
    <row r="190" spans="1:6" ht="12.75">
      <c r="A190" t="str">
        <f t="shared" si="2"/>
        <v>2054</v>
      </c>
      <c r="B190">
        <v>2054</v>
      </c>
      <c r="C190" s="21">
        <v>43764</v>
      </c>
      <c r="D190" s="110">
        <v>0.75</v>
      </c>
      <c r="E190">
        <v>206</v>
      </c>
      <c r="F190">
        <v>211</v>
      </c>
    </row>
    <row r="191" spans="1:6" ht="12.75">
      <c r="A191" t="str">
        <f t="shared" si="2"/>
        <v>2055</v>
      </c>
      <c r="B191">
        <v>2055</v>
      </c>
      <c r="C191" s="21">
        <v>43765</v>
      </c>
      <c r="D191" s="110">
        <v>0.4583333333333333</v>
      </c>
      <c r="E191">
        <v>209</v>
      </c>
      <c r="F191">
        <v>212</v>
      </c>
    </row>
    <row r="192" spans="1:6" ht="12.75">
      <c r="A192" t="str">
        <f t="shared" si="2"/>
        <v>2056</v>
      </c>
      <c r="B192">
        <v>2056</v>
      </c>
      <c r="C192" s="21">
        <v>43765</v>
      </c>
      <c r="D192" s="110">
        <v>0.4375</v>
      </c>
      <c r="E192">
        <v>210</v>
      </c>
      <c r="F192">
        <v>208</v>
      </c>
    </row>
    <row r="193" spans="1:6" ht="12.75">
      <c r="A193" t="str">
        <f t="shared" si="2"/>
        <v>Acta:</v>
      </c>
      <c r="B193" t="s">
        <v>506</v>
      </c>
      <c r="C193" t="s">
        <v>507</v>
      </c>
      <c r="D193" t="s">
        <v>508</v>
      </c>
      <c r="E193" t="s">
        <v>514</v>
      </c>
      <c r="F193">
        <v>0</v>
      </c>
    </row>
    <row r="194" spans="1:6" ht="12.75">
      <c r="A194" t="str">
        <f t="shared" si="2"/>
        <v>2061</v>
      </c>
      <c r="B194">
        <v>2061</v>
      </c>
      <c r="C194" s="21">
        <v>43779</v>
      </c>
      <c r="D194" s="110">
        <v>0.4583333333333333</v>
      </c>
      <c r="E194">
        <v>201</v>
      </c>
      <c r="F194">
        <v>208</v>
      </c>
    </row>
    <row r="195" spans="1:6" ht="12.75">
      <c r="A195" t="str">
        <f t="shared" si="2"/>
        <v>2062</v>
      </c>
      <c r="B195">
        <v>2062</v>
      </c>
      <c r="C195" s="21">
        <v>43778</v>
      </c>
      <c r="D195" s="110">
        <v>0.6875</v>
      </c>
      <c r="E195">
        <v>212</v>
      </c>
      <c r="F195">
        <v>210</v>
      </c>
    </row>
    <row r="196" spans="1:6" ht="12.75">
      <c r="A196" t="str">
        <f t="shared" si="2"/>
        <v>2063</v>
      </c>
      <c r="B196">
        <v>2063</v>
      </c>
      <c r="C196" s="21">
        <v>43779</v>
      </c>
      <c r="D196" s="110">
        <v>0.4583333333333333</v>
      </c>
      <c r="E196">
        <v>211</v>
      </c>
      <c r="F196">
        <v>209</v>
      </c>
    </row>
    <row r="197" spans="1:6" ht="12.75">
      <c r="A197" t="str">
        <f aca="true" t="shared" si="3" ref="A197:A260">TRIM(B197)</f>
        <v>2064</v>
      </c>
      <c r="B197">
        <v>2064</v>
      </c>
      <c r="C197" s="21">
        <v>43890</v>
      </c>
      <c r="D197" s="110">
        <v>0.4583333333333333</v>
      </c>
      <c r="E197">
        <v>202</v>
      </c>
      <c r="F197">
        <v>206</v>
      </c>
    </row>
    <row r="198" spans="1:6" ht="12.75">
      <c r="A198" t="str">
        <f t="shared" si="3"/>
        <v>2065</v>
      </c>
      <c r="B198">
        <v>2065</v>
      </c>
      <c r="C198" s="21">
        <v>43779</v>
      </c>
      <c r="D198" s="110">
        <v>0.4583333333333333</v>
      </c>
      <c r="E198">
        <v>203</v>
      </c>
      <c r="F198">
        <v>207</v>
      </c>
    </row>
    <row r="199" spans="1:6" ht="12.75">
      <c r="A199" t="str">
        <f t="shared" si="3"/>
        <v>2066</v>
      </c>
      <c r="B199">
        <v>2066</v>
      </c>
      <c r="C199" s="21">
        <v>43779</v>
      </c>
      <c r="D199" s="110">
        <v>0.4583333333333333</v>
      </c>
      <c r="E199">
        <v>204</v>
      </c>
      <c r="F199">
        <v>205</v>
      </c>
    </row>
    <row r="200" spans="1:6" ht="12.75">
      <c r="A200" t="str">
        <f t="shared" si="3"/>
        <v>Acta:</v>
      </c>
      <c r="B200" t="s">
        <v>506</v>
      </c>
      <c r="C200" t="s">
        <v>507</v>
      </c>
      <c r="D200" t="s">
        <v>508</v>
      </c>
      <c r="E200" t="s">
        <v>515</v>
      </c>
      <c r="F200">
        <v>0</v>
      </c>
    </row>
    <row r="201" spans="1:6" ht="12.75">
      <c r="A201" t="str">
        <f t="shared" si="3"/>
        <v>2071</v>
      </c>
      <c r="B201">
        <v>2071</v>
      </c>
      <c r="C201" s="21">
        <v>43785</v>
      </c>
      <c r="D201" s="110">
        <v>0.7083333333333334</v>
      </c>
      <c r="E201">
        <v>205</v>
      </c>
      <c r="F201">
        <v>201</v>
      </c>
    </row>
    <row r="202" spans="1:6" ht="12.75">
      <c r="A202" t="str">
        <f t="shared" si="3"/>
        <v>2072</v>
      </c>
      <c r="B202">
        <v>2072</v>
      </c>
      <c r="C202" s="21">
        <v>43785</v>
      </c>
      <c r="D202" s="110">
        <v>0.7083333333333334</v>
      </c>
      <c r="E202">
        <v>207</v>
      </c>
      <c r="F202">
        <v>204</v>
      </c>
    </row>
    <row r="203" spans="1:6" ht="12.75">
      <c r="A203" t="str">
        <f t="shared" si="3"/>
        <v>2073</v>
      </c>
      <c r="B203">
        <v>2073</v>
      </c>
      <c r="C203" s="21">
        <v>43785</v>
      </c>
      <c r="D203" s="110">
        <v>0.75</v>
      </c>
      <c r="E203">
        <v>206</v>
      </c>
      <c r="F203">
        <v>203</v>
      </c>
    </row>
    <row r="204" spans="1:6" ht="12.75">
      <c r="A204" t="str">
        <f t="shared" si="3"/>
        <v>2074</v>
      </c>
      <c r="B204">
        <v>2074</v>
      </c>
      <c r="C204" s="21">
        <v>43786</v>
      </c>
      <c r="D204" s="110">
        <v>0.4583333333333333</v>
      </c>
      <c r="E204">
        <v>209</v>
      </c>
      <c r="F204">
        <v>202</v>
      </c>
    </row>
    <row r="205" spans="1:6" ht="12.75">
      <c r="A205" t="str">
        <f t="shared" si="3"/>
        <v>2075</v>
      </c>
      <c r="B205">
        <v>2075</v>
      </c>
      <c r="C205" s="21">
        <v>43786</v>
      </c>
      <c r="D205" s="110">
        <v>0.4375</v>
      </c>
      <c r="E205">
        <v>210</v>
      </c>
      <c r="F205">
        <v>211</v>
      </c>
    </row>
    <row r="206" spans="1:6" ht="12.75">
      <c r="A206" t="str">
        <f t="shared" si="3"/>
        <v>2076</v>
      </c>
      <c r="B206">
        <v>2076</v>
      </c>
      <c r="C206" s="21">
        <v>43785</v>
      </c>
      <c r="D206" s="110">
        <v>0.7083333333333334</v>
      </c>
      <c r="E206">
        <v>208</v>
      </c>
      <c r="F206">
        <v>212</v>
      </c>
    </row>
    <row r="207" spans="1:6" ht="12.75">
      <c r="A207" t="str">
        <f t="shared" si="3"/>
        <v>Acta:</v>
      </c>
      <c r="B207" t="s">
        <v>506</v>
      </c>
      <c r="C207" t="s">
        <v>507</v>
      </c>
      <c r="D207" t="s">
        <v>508</v>
      </c>
      <c r="E207" t="s">
        <v>516</v>
      </c>
      <c r="F207">
        <v>0</v>
      </c>
    </row>
    <row r="208" spans="1:6" ht="12.75">
      <c r="A208" t="str">
        <f t="shared" si="3"/>
        <v>2081</v>
      </c>
      <c r="B208">
        <v>2081</v>
      </c>
      <c r="C208" s="21">
        <v>43793</v>
      </c>
      <c r="D208" s="110">
        <v>0.4583333333333333</v>
      </c>
      <c r="E208">
        <v>201</v>
      </c>
      <c r="F208">
        <v>212</v>
      </c>
    </row>
    <row r="209" spans="1:6" ht="12.75">
      <c r="A209" t="str">
        <f t="shared" si="3"/>
        <v>2082</v>
      </c>
      <c r="B209">
        <v>2082</v>
      </c>
      <c r="C209" s="21">
        <v>43792</v>
      </c>
      <c r="D209" s="110">
        <v>0.6666666666666666</v>
      </c>
      <c r="E209">
        <v>211</v>
      </c>
      <c r="F209">
        <v>208</v>
      </c>
    </row>
    <row r="210" spans="1:6" ht="12.75">
      <c r="A210" t="str">
        <f t="shared" si="3"/>
        <v>2083</v>
      </c>
      <c r="B210">
        <v>2083</v>
      </c>
      <c r="C210" s="21">
        <v>43793</v>
      </c>
      <c r="D210" s="110">
        <v>0.4583333333333333</v>
      </c>
      <c r="E210">
        <v>202</v>
      </c>
      <c r="F210">
        <v>210</v>
      </c>
    </row>
    <row r="211" spans="1:6" ht="12.75">
      <c r="A211" t="str">
        <f t="shared" si="3"/>
        <v>2084</v>
      </c>
      <c r="B211">
        <v>2084</v>
      </c>
      <c r="C211" s="21">
        <v>43793</v>
      </c>
      <c r="D211" s="110">
        <v>0.4583333333333333</v>
      </c>
      <c r="E211">
        <v>203</v>
      </c>
      <c r="F211">
        <v>209</v>
      </c>
    </row>
    <row r="212" spans="1:6" ht="12.75">
      <c r="A212" t="str">
        <f t="shared" si="3"/>
        <v>2085</v>
      </c>
      <c r="B212">
        <v>2085</v>
      </c>
      <c r="C212" s="21">
        <v>43793</v>
      </c>
      <c r="D212" s="110">
        <v>0.4583333333333333</v>
      </c>
      <c r="E212">
        <v>204</v>
      </c>
      <c r="F212">
        <v>206</v>
      </c>
    </row>
    <row r="213" spans="1:6" ht="12.75">
      <c r="A213" t="str">
        <f t="shared" si="3"/>
        <v>2086</v>
      </c>
      <c r="B213">
        <v>2086</v>
      </c>
      <c r="C213" s="21">
        <v>43792</v>
      </c>
      <c r="D213" s="110">
        <v>0.7083333333333334</v>
      </c>
      <c r="E213">
        <v>205</v>
      </c>
      <c r="F213">
        <v>207</v>
      </c>
    </row>
    <row r="214" spans="1:6" ht="12.75">
      <c r="A214" t="str">
        <f t="shared" si="3"/>
        <v>Acta:</v>
      </c>
      <c r="B214" t="s">
        <v>506</v>
      </c>
      <c r="C214" t="s">
        <v>507</v>
      </c>
      <c r="D214" t="s">
        <v>508</v>
      </c>
      <c r="E214" t="s">
        <v>517</v>
      </c>
      <c r="F214">
        <v>0</v>
      </c>
    </row>
    <row r="215" spans="1:6" ht="12.75">
      <c r="A215" t="str">
        <f t="shared" si="3"/>
        <v>2091</v>
      </c>
      <c r="B215">
        <v>2091</v>
      </c>
      <c r="C215" s="21">
        <v>43799</v>
      </c>
      <c r="D215" s="110">
        <v>0.7083333333333334</v>
      </c>
      <c r="E215">
        <v>207</v>
      </c>
      <c r="F215">
        <v>201</v>
      </c>
    </row>
    <row r="216" spans="1:6" ht="12.75">
      <c r="A216" t="str">
        <f t="shared" si="3"/>
        <v>2092</v>
      </c>
      <c r="B216">
        <v>2092</v>
      </c>
      <c r="C216" s="21">
        <v>43799</v>
      </c>
      <c r="D216" s="110">
        <v>0.75</v>
      </c>
      <c r="E216">
        <v>206</v>
      </c>
      <c r="F216">
        <v>205</v>
      </c>
    </row>
    <row r="217" spans="1:6" ht="12.75">
      <c r="A217" t="str">
        <f t="shared" si="3"/>
        <v>2093</v>
      </c>
      <c r="B217">
        <v>2093</v>
      </c>
      <c r="C217" s="21">
        <v>43800</v>
      </c>
      <c r="D217" s="110">
        <v>0.4583333333333333</v>
      </c>
      <c r="E217">
        <v>209</v>
      </c>
      <c r="F217">
        <v>204</v>
      </c>
    </row>
    <row r="218" spans="1:6" ht="12.75">
      <c r="A218" t="str">
        <f t="shared" si="3"/>
        <v>2094</v>
      </c>
      <c r="B218">
        <v>2094</v>
      </c>
      <c r="C218" s="21">
        <v>43800</v>
      </c>
      <c r="D218" s="110">
        <v>0.4375</v>
      </c>
      <c r="E218">
        <v>210</v>
      </c>
      <c r="F218">
        <v>203</v>
      </c>
    </row>
    <row r="219" spans="1:6" ht="12.75">
      <c r="A219" t="str">
        <f t="shared" si="3"/>
        <v>2095</v>
      </c>
      <c r="B219">
        <v>2095</v>
      </c>
      <c r="C219" s="21">
        <v>43799</v>
      </c>
      <c r="D219" s="110">
        <v>0.7083333333333334</v>
      </c>
      <c r="E219">
        <v>208</v>
      </c>
      <c r="F219">
        <v>202</v>
      </c>
    </row>
    <row r="220" spans="1:6" ht="12.75">
      <c r="A220" t="str">
        <f t="shared" si="3"/>
        <v>2096</v>
      </c>
      <c r="B220">
        <v>2096</v>
      </c>
      <c r="C220" s="21">
        <v>43799</v>
      </c>
      <c r="D220" s="110">
        <v>0.6875</v>
      </c>
      <c r="E220">
        <v>212</v>
      </c>
      <c r="F220">
        <v>211</v>
      </c>
    </row>
    <row r="221" spans="1:6" ht="12.75">
      <c r="A221" t="str">
        <f t="shared" si="3"/>
        <v>Acta:</v>
      </c>
      <c r="B221" t="s">
        <v>506</v>
      </c>
      <c r="C221" t="s">
        <v>507</v>
      </c>
      <c r="D221" t="s">
        <v>508</v>
      </c>
      <c r="E221" t="s">
        <v>518</v>
      </c>
      <c r="F221">
        <v>0</v>
      </c>
    </row>
    <row r="222" spans="1:6" ht="12.75">
      <c r="A222" t="str">
        <f t="shared" si="3"/>
        <v>2101</v>
      </c>
      <c r="B222">
        <v>2101</v>
      </c>
      <c r="C222" s="21">
        <v>43814</v>
      </c>
      <c r="D222" s="110">
        <v>0.4583333333333333</v>
      </c>
      <c r="E222">
        <v>201</v>
      </c>
      <c r="F222">
        <v>211</v>
      </c>
    </row>
    <row r="223" spans="1:6" ht="12.75">
      <c r="A223" t="str">
        <f t="shared" si="3"/>
        <v>2102</v>
      </c>
      <c r="B223">
        <v>2102</v>
      </c>
      <c r="C223" s="21">
        <v>43814</v>
      </c>
      <c r="D223" s="110">
        <v>0.4583333333333333</v>
      </c>
      <c r="E223">
        <v>202</v>
      </c>
      <c r="F223">
        <v>212</v>
      </c>
    </row>
    <row r="224" spans="1:6" ht="12.75">
      <c r="A224" t="str">
        <f t="shared" si="3"/>
        <v>2103</v>
      </c>
      <c r="B224">
        <v>2103</v>
      </c>
      <c r="C224" s="21">
        <v>43814</v>
      </c>
      <c r="D224" s="110">
        <v>0.4583333333333333</v>
      </c>
      <c r="E224">
        <v>203</v>
      </c>
      <c r="F224">
        <v>208</v>
      </c>
    </row>
    <row r="225" spans="1:6" ht="12.75">
      <c r="A225" t="str">
        <f t="shared" si="3"/>
        <v>2104</v>
      </c>
      <c r="B225">
        <v>2104</v>
      </c>
      <c r="C225" s="21">
        <v>43814</v>
      </c>
      <c r="D225" s="110">
        <v>0.4583333333333333</v>
      </c>
      <c r="E225">
        <v>204</v>
      </c>
      <c r="F225">
        <v>210</v>
      </c>
    </row>
    <row r="226" spans="1:6" ht="12.75">
      <c r="A226" t="str">
        <f t="shared" si="3"/>
        <v>2105</v>
      </c>
      <c r="B226">
        <v>2105</v>
      </c>
      <c r="C226" s="21">
        <v>43813</v>
      </c>
      <c r="D226" s="110">
        <v>0.7083333333333334</v>
      </c>
      <c r="E226">
        <v>205</v>
      </c>
      <c r="F226">
        <v>209</v>
      </c>
    </row>
    <row r="227" spans="1:6" ht="12.75">
      <c r="A227" t="str">
        <f t="shared" si="3"/>
        <v>2106</v>
      </c>
      <c r="B227">
        <v>2106</v>
      </c>
      <c r="C227" s="21">
        <v>43813</v>
      </c>
      <c r="D227" s="110">
        <v>0.7083333333333334</v>
      </c>
      <c r="E227">
        <v>207</v>
      </c>
      <c r="F227">
        <v>206</v>
      </c>
    </row>
    <row r="228" spans="1:6" ht="12.75">
      <c r="A228" t="str">
        <f t="shared" si="3"/>
        <v>Acta:</v>
      </c>
      <c r="B228" t="s">
        <v>506</v>
      </c>
      <c r="C228" t="s">
        <v>507</v>
      </c>
      <c r="D228" t="s">
        <v>508</v>
      </c>
      <c r="E228" t="s">
        <v>519</v>
      </c>
      <c r="F228">
        <v>0</v>
      </c>
    </row>
    <row r="229" spans="1:6" ht="12.75">
      <c r="A229" t="str">
        <f t="shared" si="3"/>
        <v>2111</v>
      </c>
      <c r="B229">
        <v>2111</v>
      </c>
      <c r="C229" s="21">
        <v>43820</v>
      </c>
      <c r="D229" s="110">
        <v>0.75</v>
      </c>
      <c r="E229">
        <v>206</v>
      </c>
      <c r="F229">
        <v>201</v>
      </c>
    </row>
    <row r="230" spans="1:6" ht="12.75">
      <c r="A230" t="str">
        <f t="shared" si="3"/>
        <v>2112</v>
      </c>
      <c r="B230">
        <v>2112</v>
      </c>
      <c r="C230" s="21">
        <v>43940</v>
      </c>
      <c r="D230" s="110">
        <v>0.4583333333333333</v>
      </c>
      <c r="E230">
        <v>209</v>
      </c>
      <c r="F230">
        <v>207</v>
      </c>
    </row>
    <row r="231" spans="1:6" ht="12.75">
      <c r="A231" t="str">
        <f t="shared" si="3"/>
        <v>2113</v>
      </c>
      <c r="B231">
        <v>2113</v>
      </c>
      <c r="C231" s="21">
        <v>43821</v>
      </c>
      <c r="D231" s="110">
        <v>0.4375</v>
      </c>
      <c r="E231">
        <v>210</v>
      </c>
      <c r="F231">
        <v>205</v>
      </c>
    </row>
    <row r="232" spans="1:6" ht="12.75">
      <c r="A232" t="str">
        <f t="shared" si="3"/>
        <v>2114</v>
      </c>
      <c r="B232">
        <v>2114</v>
      </c>
      <c r="C232" s="21">
        <v>43820</v>
      </c>
      <c r="D232" s="110">
        <v>0.7083333333333334</v>
      </c>
      <c r="E232">
        <v>208</v>
      </c>
      <c r="F232">
        <v>204</v>
      </c>
    </row>
    <row r="233" spans="1:6" ht="12.75">
      <c r="A233" t="str">
        <f t="shared" si="3"/>
        <v>2115</v>
      </c>
      <c r="B233">
        <v>2115</v>
      </c>
      <c r="C233" s="21">
        <v>43820</v>
      </c>
      <c r="D233" s="110">
        <v>0.6875</v>
      </c>
      <c r="E233">
        <v>212</v>
      </c>
      <c r="F233">
        <v>203</v>
      </c>
    </row>
    <row r="234" spans="1:6" ht="12.75">
      <c r="A234" t="str">
        <f t="shared" si="3"/>
        <v>2116</v>
      </c>
      <c r="B234">
        <v>2116</v>
      </c>
      <c r="C234" s="21">
        <v>43820</v>
      </c>
      <c r="D234" s="110">
        <v>0.6666666666666666</v>
      </c>
      <c r="E234">
        <v>211</v>
      </c>
      <c r="F234">
        <v>202</v>
      </c>
    </row>
    <row r="235" spans="1:6" ht="12.75">
      <c r="A235" t="str">
        <f t="shared" si="3"/>
        <v>Acta:</v>
      </c>
      <c r="B235" t="s">
        <v>506</v>
      </c>
      <c r="C235" t="s">
        <v>507</v>
      </c>
      <c r="D235" t="s">
        <v>508</v>
      </c>
      <c r="E235" t="s">
        <v>534</v>
      </c>
      <c r="F235">
        <v>0</v>
      </c>
    </row>
    <row r="236" spans="1:6" ht="12.75">
      <c r="A236" t="str">
        <f t="shared" si="3"/>
        <v>2121</v>
      </c>
      <c r="B236">
        <v>2121</v>
      </c>
      <c r="C236" s="21">
        <v>43842</v>
      </c>
      <c r="D236" s="110">
        <v>0.4583333333333333</v>
      </c>
      <c r="E236">
        <v>201</v>
      </c>
      <c r="F236">
        <v>202</v>
      </c>
    </row>
    <row r="237" spans="1:6" ht="12.75">
      <c r="A237" t="str">
        <f t="shared" si="3"/>
        <v>2122</v>
      </c>
      <c r="B237">
        <v>2122</v>
      </c>
      <c r="C237" s="21">
        <v>43841</v>
      </c>
      <c r="D237" s="110">
        <v>0.6666666666666666</v>
      </c>
      <c r="E237">
        <v>211</v>
      </c>
      <c r="F237">
        <v>203</v>
      </c>
    </row>
    <row r="238" spans="1:6" ht="12.75">
      <c r="A238" t="str">
        <f t="shared" si="3"/>
        <v>2123</v>
      </c>
      <c r="B238">
        <v>2123</v>
      </c>
      <c r="C238" s="21">
        <v>43841</v>
      </c>
      <c r="D238" s="110">
        <v>0.6875</v>
      </c>
      <c r="E238">
        <v>212</v>
      </c>
      <c r="F238">
        <v>204</v>
      </c>
    </row>
    <row r="239" spans="1:6" ht="12.75">
      <c r="A239" t="str">
        <f t="shared" si="3"/>
        <v>2124</v>
      </c>
      <c r="B239">
        <v>2124</v>
      </c>
      <c r="C239" s="21">
        <v>43842</v>
      </c>
      <c r="D239" s="110">
        <v>0.4583333333333333</v>
      </c>
      <c r="E239">
        <v>208</v>
      </c>
      <c r="F239">
        <v>205</v>
      </c>
    </row>
    <row r="240" spans="1:6" ht="12.75">
      <c r="A240" t="str">
        <f t="shared" si="3"/>
        <v>2125</v>
      </c>
      <c r="B240">
        <v>2125</v>
      </c>
      <c r="C240" s="21">
        <v>43842</v>
      </c>
      <c r="D240" s="110">
        <v>0.4375</v>
      </c>
      <c r="E240">
        <v>210</v>
      </c>
      <c r="F240">
        <v>207</v>
      </c>
    </row>
    <row r="241" spans="1:6" ht="12.75">
      <c r="A241" t="str">
        <f t="shared" si="3"/>
        <v>2126</v>
      </c>
      <c r="B241">
        <v>2126</v>
      </c>
      <c r="C241" s="21">
        <v>43842</v>
      </c>
      <c r="D241" s="110">
        <v>0.4583333333333333</v>
      </c>
      <c r="E241">
        <v>209</v>
      </c>
      <c r="F241">
        <v>206</v>
      </c>
    </row>
    <row r="242" spans="1:6" ht="12.75">
      <c r="A242" t="str">
        <f t="shared" si="3"/>
        <v>Acta:</v>
      </c>
      <c r="B242" t="s">
        <v>506</v>
      </c>
      <c r="C242" t="s">
        <v>507</v>
      </c>
      <c r="D242" t="s">
        <v>508</v>
      </c>
      <c r="E242" t="s">
        <v>524</v>
      </c>
      <c r="F242">
        <v>0</v>
      </c>
    </row>
    <row r="243" spans="1:6" ht="12.75">
      <c r="A243" t="str">
        <f t="shared" si="3"/>
        <v>2131</v>
      </c>
      <c r="B243">
        <v>2131</v>
      </c>
      <c r="C243" s="21">
        <v>43849</v>
      </c>
      <c r="D243" s="110">
        <v>0.4583333333333333</v>
      </c>
      <c r="E243">
        <v>209</v>
      </c>
      <c r="F243">
        <v>201</v>
      </c>
    </row>
    <row r="244" spans="1:6" ht="12.75">
      <c r="A244" t="str">
        <f t="shared" si="3"/>
        <v>2132</v>
      </c>
      <c r="B244">
        <v>2132</v>
      </c>
      <c r="C244" s="21">
        <v>43848</v>
      </c>
      <c r="D244" s="110">
        <v>0.75</v>
      </c>
      <c r="E244">
        <v>206</v>
      </c>
      <c r="F244">
        <v>210</v>
      </c>
    </row>
    <row r="245" spans="1:6" ht="12.75">
      <c r="A245" t="str">
        <f t="shared" si="3"/>
        <v>2133</v>
      </c>
      <c r="B245">
        <v>2133</v>
      </c>
      <c r="C245" s="21">
        <v>43848</v>
      </c>
      <c r="D245" s="110">
        <v>0.7083333333333334</v>
      </c>
      <c r="E245">
        <v>207</v>
      </c>
      <c r="F245">
        <v>208</v>
      </c>
    </row>
    <row r="246" spans="1:6" ht="12.75">
      <c r="A246" t="str">
        <f t="shared" si="3"/>
        <v>2134</v>
      </c>
      <c r="B246">
        <v>2134</v>
      </c>
      <c r="C246" s="21">
        <v>43848</v>
      </c>
      <c r="D246" s="110">
        <v>0.7083333333333334</v>
      </c>
      <c r="E246">
        <v>205</v>
      </c>
      <c r="F246">
        <v>212</v>
      </c>
    </row>
    <row r="247" spans="1:6" ht="12.75">
      <c r="A247" t="str">
        <f t="shared" si="3"/>
        <v>2135</v>
      </c>
      <c r="B247">
        <v>2135</v>
      </c>
      <c r="C247" s="21">
        <v>43849</v>
      </c>
      <c r="D247" s="110">
        <v>0.4583333333333333</v>
      </c>
      <c r="E247">
        <v>204</v>
      </c>
      <c r="F247">
        <v>211</v>
      </c>
    </row>
    <row r="248" spans="1:6" ht="12.75">
      <c r="A248" t="str">
        <f t="shared" si="3"/>
        <v>2136</v>
      </c>
      <c r="B248">
        <v>2136</v>
      </c>
      <c r="C248" s="21">
        <v>43849</v>
      </c>
      <c r="D248" s="110">
        <v>0.4583333333333333</v>
      </c>
      <c r="E248">
        <v>203</v>
      </c>
      <c r="F248">
        <v>202</v>
      </c>
    </row>
    <row r="249" spans="1:6" ht="12.75">
      <c r="A249" t="str">
        <f t="shared" si="3"/>
        <v>Acta:</v>
      </c>
      <c r="B249" t="s">
        <v>506</v>
      </c>
      <c r="C249" t="s">
        <v>507</v>
      </c>
      <c r="D249" t="s">
        <v>508</v>
      </c>
      <c r="E249" t="s">
        <v>525</v>
      </c>
      <c r="F249">
        <v>0</v>
      </c>
    </row>
    <row r="250" spans="1:6" ht="12.75">
      <c r="A250" t="str">
        <f t="shared" si="3"/>
        <v>2141</v>
      </c>
      <c r="B250">
        <v>2141</v>
      </c>
      <c r="C250" s="21">
        <v>43856</v>
      </c>
      <c r="D250" s="110">
        <v>0.4583333333333333</v>
      </c>
      <c r="E250">
        <v>201</v>
      </c>
      <c r="F250">
        <v>203</v>
      </c>
    </row>
    <row r="251" spans="1:6" ht="12.75">
      <c r="A251" t="str">
        <f t="shared" si="3"/>
        <v>2142</v>
      </c>
      <c r="B251">
        <v>2142</v>
      </c>
      <c r="C251" s="21">
        <v>43855</v>
      </c>
      <c r="D251" s="110">
        <v>0.4583333333333333</v>
      </c>
      <c r="E251">
        <v>202</v>
      </c>
      <c r="F251">
        <v>204</v>
      </c>
    </row>
    <row r="252" spans="1:6" ht="12.75">
      <c r="A252" t="str">
        <f t="shared" si="3"/>
        <v>2143</v>
      </c>
      <c r="B252">
        <v>2143</v>
      </c>
      <c r="C252" s="21">
        <v>43855</v>
      </c>
      <c r="D252" s="110">
        <v>0.6666666666666666</v>
      </c>
      <c r="E252">
        <v>211</v>
      </c>
      <c r="F252">
        <v>205</v>
      </c>
    </row>
    <row r="253" spans="1:6" ht="12.75">
      <c r="A253" t="str">
        <f t="shared" si="3"/>
        <v>2144</v>
      </c>
      <c r="B253">
        <v>2144</v>
      </c>
      <c r="C253" s="21">
        <v>43855</v>
      </c>
      <c r="D253" s="110">
        <v>0.6875</v>
      </c>
      <c r="E253">
        <v>212</v>
      </c>
      <c r="F253">
        <v>207</v>
      </c>
    </row>
    <row r="254" spans="1:6" ht="12.75">
      <c r="A254" t="str">
        <f t="shared" si="3"/>
        <v>2145</v>
      </c>
      <c r="B254">
        <v>2145</v>
      </c>
      <c r="C254" s="21">
        <v>43856</v>
      </c>
      <c r="D254" s="110">
        <v>0.7083333333333334</v>
      </c>
      <c r="E254">
        <v>208</v>
      </c>
      <c r="F254">
        <v>206</v>
      </c>
    </row>
    <row r="255" spans="1:6" ht="12.75">
      <c r="A255" t="str">
        <f t="shared" si="3"/>
        <v>2146</v>
      </c>
      <c r="B255">
        <v>2146</v>
      </c>
      <c r="C255" s="21">
        <v>43856</v>
      </c>
      <c r="D255" s="110">
        <v>0.4375</v>
      </c>
      <c r="E255">
        <v>210</v>
      </c>
      <c r="F255">
        <v>209</v>
      </c>
    </row>
    <row r="256" spans="1:6" ht="12.75">
      <c r="A256" t="str">
        <f t="shared" si="3"/>
        <v>Acta:</v>
      </c>
      <c r="B256" t="s">
        <v>506</v>
      </c>
      <c r="C256" t="s">
        <v>507</v>
      </c>
      <c r="D256" t="s">
        <v>508</v>
      </c>
      <c r="E256" t="s">
        <v>526</v>
      </c>
      <c r="F256">
        <v>0</v>
      </c>
    </row>
    <row r="257" spans="1:6" ht="12.75">
      <c r="A257" t="str">
        <f t="shared" si="3"/>
        <v>2151</v>
      </c>
      <c r="B257">
        <v>2151</v>
      </c>
      <c r="C257" s="21">
        <v>43870</v>
      </c>
      <c r="D257" s="110">
        <v>0.4375</v>
      </c>
      <c r="E257">
        <v>210</v>
      </c>
      <c r="F257">
        <v>201</v>
      </c>
    </row>
    <row r="258" spans="1:6" ht="12.75">
      <c r="A258" t="str">
        <f t="shared" si="3"/>
        <v>2152</v>
      </c>
      <c r="B258">
        <v>2152</v>
      </c>
      <c r="C258" s="21">
        <v>43870</v>
      </c>
      <c r="D258" s="110">
        <v>0.4583333333333333</v>
      </c>
      <c r="E258">
        <v>209</v>
      </c>
      <c r="F258">
        <v>208</v>
      </c>
    </row>
    <row r="259" spans="1:6" ht="12.75">
      <c r="A259" t="str">
        <f t="shared" si="3"/>
        <v>2153</v>
      </c>
      <c r="B259">
        <v>2153</v>
      </c>
      <c r="C259" s="21">
        <v>43869</v>
      </c>
      <c r="D259" s="110">
        <v>0.75</v>
      </c>
      <c r="E259">
        <v>206</v>
      </c>
      <c r="F259">
        <v>212</v>
      </c>
    </row>
    <row r="260" spans="1:6" ht="12.75">
      <c r="A260" t="str">
        <f t="shared" si="3"/>
        <v>2154</v>
      </c>
      <c r="B260">
        <v>2154</v>
      </c>
      <c r="C260" s="21">
        <v>43869</v>
      </c>
      <c r="D260" s="110">
        <v>0.7083333333333334</v>
      </c>
      <c r="E260">
        <v>207</v>
      </c>
      <c r="F260">
        <v>211</v>
      </c>
    </row>
    <row r="261" spans="1:6" ht="12.75">
      <c r="A261" t="str">
        <f aca="true" t="shared" si="4" ref="A261:A324">TRIM(B261)</f>
        <v>2155</v>
      </c>
      <c r="B261">
        <v>2155</v>
      </c>
      <c r="C261" s="21">
        <v>43757</v>
      </c>
      <c r="D261" s="110">
        <v>0.7083333333333334</v>
      </c>
      <c r="E261">
        <v>205</v>
      </c>
      <c r="F261">
        <v>202</v>
      </c>
    </row>
    <row r="262" spans="1:6" ht="12.75">
      <c r="A262" t="str">
        <f t="shared" si="4"/>
        <v>2156</v>
      </c>
      <c r="B262">
        <v>2156</v>
      </c>
      <c r="C262" s="21">
        <v>43870</v>
      </c>
      <c r="D262" s="110">
        <v>0.4583333333333333</v>
      </c>
      <c r="E262">
        <v>204</v>
      </c>
      <c r="F262">
        <v>203</v>
      </c>
    </row>
    <row r="263" spans="1:6" ht="12.75">
      <c r="A263" t="str">
        <f t="shared" si="4"/>
        <v>Acta:</v>
      </c>
      <c r="B263" t="s">
        <v>506</v>
      </c>
      <c r="C263" t="s">
        <v>507</v>
      </c>
      <c r="D263" t="s">
        <v>508</v>
      </c>
      <c r="E263" t="s">
        <v>527</v>
      </c>
      <c r="F263">
        <v>0</v>
      </c>
    </row>
    <row r="264" spans="1:6" ht="12.75">
      <c r="A264" t="str">
        <f t="shared" si="4"/>
        <v>2161</v>
      </c>
      <c r="B264">
        <v>2161</v>
      </c>
      <c r="C264" s="21">
        <v>43877</v>
      </c>
      <c r="D264" s="110">
        <v>0.4583333333333333</v>
      </c>
      <c r="E264">
        <v>201</v>
      </c>
      <c r="F264">
        <v>204</v>
      </c>
    </row>
    <row r="265" spans="1:6" ht="12.75">
      <c r="A265" t="str">
        <f t="shared" si="4"/>
        <v>2162</v>
      </c>
      <c r="B265">
        <v>2162</v>
      </c>
      <c r="C265" s="21">
        <v>43877</v>
      </c>
      <c r="D265" s="110">
        <v>0.4583333333333333</v>
      </c>
      <c r="E265">
        <v>203</v>
      </c>
      <c r="F265">
        <v>205</v>
      </c>
    </row>
    <row r="266" spans="1:6" ht="12.75">
      <c r="A266" t="str">
        <f t="shared" si="4"/>
        <v>2163</v>
      </c>
      <c r="B266">
        <v>2163</v>
      </c>
      <c r="C266" s="21">
        <v>43877</v>
      </c>
      <c r="D266" s="110">
        <v>0.4583333333333333</v>
      </c>
      <c r="E266">
        <v>202</v>
      </c>
      <c r="F266">
        <v>207</v>
      </c>
    </row>
    <row r="267" spans="1:6" ht="12.75">
      <c r="A267" t="str">
        <f t="shared" si="4"/>
        <v>2164</v>
      </c>
      <c r="B267">
        <v>2164</v>
      </c>
      <c r="C267" s="21">
        <v>43876</v>
      </c>
      <c r="D267" s="110">
        <v>0.6666666666666666</v>
      </c>
      <c r="E267">
        <v>211</v>
      </c>
      <c r="F267">
        <v>206</v>
      </c>
    </row>
    <row r="268" spans="1:6" ht="12.75">
      <c r="A268" t="str">
        <f t="shared" si="4"/>
        <v>2165</v>
      </c>
      <c r="B268">
        <v>2165</v>
      </c>
      <c r="C268" s="21">
        <v>43876</v>
      </c>
      <c r="D268" s="110">
        <v>0.6875</v>
      </c>
      <c r="E268">
        <v>212</v>
      </c>
      <c r="F268">
        <v>209</v>
      </c>
    </row>
    <row r="269" spans="1:6" ht="12.75">
      <c r="A269" t="str">
        <f t="shared" si="4"/>
        <v>2166</v>
      </c>
      <c r="B269">
        <v>2166</v>
      </c>
      <c r="C269" s="21">
        <v>43876</v>
      </c>
      <c r="D269" s="110">
        <v>0.7083333333333334</v>
      </c>
      <c r="E269">
        <v>208</v>
      </c>
      <c r="F269">
        <v>210</v>
      </c>
    </row>
    <row r="270" spans="1:6" ht="12.75">
      <c r="A270" t="str">
        <f t="shared" si="4"/>
        <v>Acta:</v>
      </c>
      <c r="B270" t="s">
        <v>506</v>
      </c>
      <c r="C270" t="s">
        <v>507</v>
      </c>
      <c r="D270" t="s">
        <v>508</v>
      </c>
      <c r="E270" t="s">
        <v>528</v>
      </c>
      <c r="F270">
        <v>0</v>
      </c>
    </row>
    <row r="271" spans="1:6" ht="12.75">
      <c r="A271" t="str">
        <f t="shared" si="4"/>
        <v>2171</v>
      </c>
      <c r="B271">
        <v>2171</v>
      </c>
      <c r="C271" s="21">
        <v>43890</v>
      </c>
      <c r="D271" s="110">
        <v>0.7083333333333334</v>
      </c>
      <c r="E271">
        <v>208</v>
      </c>
      <c r="F271">
        <v>201</v>
      </c>
    </row>
    <row r="272" spans="1:6" ht="12.75">
      <c r="A272" t="str">
        <f t="shared" si="4"/>
        <v>2172</v>
      </c>
      <c r="B272">
        <v>2172</v>
      </c>
      <c r="C272" s="21">
        <v>43891</v>
      </c>
      <c r="D272" s="110">
        <v>0.4375</v>
      </c>
      <c r="E272">
        <v>210</v>
      </c>
      <c r="F272">
        <v>212</v>
      </c>
    </row>
    <row r="273" spans="1:6" ht="12.75">
      <c r="A273" t="str">
        <f t="shared" si="4"/>
        <v>2173</v>
      </c>
      <c r="B273">
        <v>2173</v>
      </c>
      <c r="C273" s="21">
        <v>43891</v>
      </c>
      <c r="D273" s="110">
        <v>0.4583333333333333</v>
      </c>
      <c r="E273">
        <v>209</v>
      </c>
      <c r="F273">
        <v>211</v>
      </c>
    </row>
    <row r="274" spans="1:6" ht="12.75">
      <c r="A274" t="str">
        <f t="shared" si="4"/>
        <v>2174</v>
      </c>
      <c r="B274">
        <v>2174</v>
      </c>
      <c r="C274" s="21">
        <v>43778</v>
      </c>
      <c r="D274" s="110">
        <v>0.7083333333333334</v>
      </c>
      <c r="E274">
        <v>206</v>
      </c>
      <c r="F274">
        <v>202</v>
      </c>
    </row>
    <row r="275" spans="1:6" ht="12.75">
      <c r="A275" t="str">
        <f t="shared" si="4"/>
        <v>2175</v>
      </c>
      <c r="B275">
        <v>2175</v>
      </c>
      <c r="C275" s="21">
        <v>43890</v>
      </c>
      <c r="D275" s="110">
        <v>0.7083333333333334</v>
      </c>
      <c r="E275">
        <v>207</v>
      </c>
      <c r="F275">
        <v>203</v>
      </c>
    </row>
    <row r="276" spans="1:6" ht="12.75">
      <c r="A276" t="str">
        <f t="shared" si="4"/>
        <v>2176</v>
      </c>
      <c r="B276">
        <v>2176</v>
      </c>
      <c r="C276" s="21">
        <v>43890</v>
      </c>
      <c r="D276" s="110">
        <v>0.7083333333333334</v>
      </c>
      <c r="E276">
        <v>205</v>
      </c>
      <c r="F276">
        <v>204</v>
      </c>
    </row>
    <row r="277" spans="1:6" ht="12.75">
      <c r="A277" t="str">
        <f t="shared" si="4"/>
        <v>Acta:</v>
      </c>
      <c r="B277" t="s">
        <v>506</v>
      </c>
      <c r="C277" t="s">
        <v>507</v>
      </c>
      <c r="D277" t="s">
        <v>508</v>
      </c>
      <c r="E277" t="s">
        <v>529</v>
      </c>
      <c r="F277">
        <v>0</v>
      </c>
    </row>
    <row r="278" spans="1:6" ht="12.75">
      <c r="A278" t="str">
        <f t="shared" si="4"/>
        <v>2181</v>
      </c>
      <c r="B278">
        <v>2181</v>
      </c>
      <c r="C278" s="21">
        <v>43905</v>
      </c>
      <c r="D278" s="110">
        <v>0.4583333333333333</v>
      </c>
      <c r="E278">
        <v>201</v>
      </c>
      <c r="F278">
        <v>205</v>
      </c>
    </row>
    <row r="279" spans="1:6" ht="12.75">
      <c r="A279" t="str">
        <f t="shared" si="4"/>
        <v>2182</v>
      </c>
      <c r="B279">
        <v>2182</v>
      </c>
      <c r="C279" s="21">
        <v>43905</v>
      </c>
      <c r="D279" s="110">
        <v>0.4583333333333333</v>
      </c>
      <c r="E279">
        <v>204</v>
      </c>
      <c r="F279">
        <v>207</v>
      </c>
    </row>
    <row r="280" spans="1:6" ht="12.75">
      <c r="A280" t="str">
        <f t="shared" si="4"/>
        <v>2183</v>
      </c>
      <c r="B280">
        <v>2183</v>
      </c>
      <c r="C280" s="21">
        <v>43905</v>
      </c>
      <c r="D280" s="110">
        <v>0.4583333333333333</v>
      </c>
      <c r="E280">
        <v>203</v>
      </c>
      <c r="F280">
        <v>206</v>
      </c>
    </row>
    <row r="281" spans="1:6" ht="12.75">
      <c r="A281" t="str">
        <f t="shared" si="4"/>
        <v>2184</v>
      </c>
      <c r="B281">
        <v>2184</v>
      </c>
      <c r="C281" s="21">
        <v>43905</v>
      </c>
      <c r="D281" s="110">
        <v>0.4583333333333333</v>
      </c>
      <c r="E281">
        <v>202</v>
      </c>
      <c r="F281">
        <v>209</v>
      </c>
    </row>
    <row r="282" spans="1:6" ht="12.75">
      <c r="A282" t="str">
        <f t="shared" si="4"/>
        <v>2185</v>
      </c>
      <c r="B282">
        <v>2185</v>
      </c>
      <c r="C282" s="21">
        <v>43904</v>
      </c>
      <c r="D282" s="110">
        <v>0.6666666666666666</v>
      </c>
      <c r="E282">
        <v>211</v>
      </c>
      <c r="F282">
        <v>210</v>
      </c>
    </row>
    <row r="283" spans="1:6" ht="12.75">
      <c r="A283" t="str">
        <f t="shared" si="4"/>
        <v>2186</v>
      </c>
      <c r="B283">
        <v>2186</v>
      </c>
      <c r="C283" s="21">
        <v>43904</v>
      </c>
      <c r="D283" s="110">
        <v>0.6875</v>
      </c>
      <c r="E283">
        <v>212</v>
      </c>
      <c r="F283">
        <v>208</v>
      </c>
    </row>
    <row r="284" spans="1:6" ht="12.75">
      <c r="A284" t="str">
        <f t="shared" si="4"/>
        <v>Acta:</v>
      </c>
      <c r="B284" t="s">
        <v>506</v>
      </c>
      <c r="C284" t="s">
        <v>507</v>
      </c>
      <c r="D284" t="s">
        <v>508</v>
      </c>
      <c r="E284" t="s">
        <v>530</v>
      </c>
      <c r="F284">
        <v>0</v>
      </c>
    </row>
    <row r="285" spans="1:6" ht="12.75">
      <c r="A285" t="str">
        <f t="shared" si="4"/>
        <v>2191</v>
      </c>
      <c r="B285">
        <v>2191</v>
      </c>
      <c r="C285" s="21">
        <v>43911</v>
      </c>
      <c r="D285" s="110">
        <v>0.6875</v>
      </c>
      <c r="E285">
        <v>212</v>
      </c>
      <c r="F285">
        <v>201</v>
      </c>
    </row>
    <row r="286" spans="1:6" ht="12.75">
      <c r="A286" t="str">
        <f t="shared" si="4"/>
        <v>2192</v>
      </c>
      <c r="B286">
        <v>2192</v>
      </c>
      <c r="C286" s="21">
        <v>43911</v>
      </c>
      <c r="D286" s="110">
        <v>0.7083333333333334</v>
      </c>
      <c r="E286">
        <v>208</v>
      </c>
      <c r="F286">
        <v>211</v>
      </c>
    </row>
    <row r="287" spans="1:6" ht="12.75">
      <c r="A287" t="str">
        <f t="shared" si="4"/>
        <v>2193</v>
      </c>
      <c r="B287">
        <v>2193</v>
      </c>
      <c r="C287" s="21">
        <v>43912</v>
      </c>
      <c r="D287" s="110">
        <v>0.4375</v>
      </c>
      <c r="E287">
        <v>210</v>
      </c>
      <c r="F287">
        <v>202</v>
      </c>
    </row>
    <row r="288" spans="1:6" ht="12.75">
      <c r="A288" t="str">
        <f t="shared" si="4"/>
        <v>2194</v>
      </c>
      <c r="B288">
        <v>2194</v>
      </c>
      <c r="C288" s="21">
        <v>43912</v>
      </c>
      <c r="D288" s="110">
        <v>0.4583333333333333</v>
      </c>
      <c r="E288">
        <v>209</v>
      </c>
      <c r="F288">
        <v>203</v>
      </c>
    </row>
    <row r="289" spans="1:6" ht="12.75">
      <c r="A289" t="str">
        <f t="shared" si="4"/>
        <v>2195</v>
      </c>
      <c r="B289">
        <v>2195</v>
      </c>
      <c r="C289" s="21">
        <v>43911</v>
      </c>
      <c r="D289" s="110">
        <v>0.75</v>
      </c>
      <c r="E289">
        <v>206</v>
      </c>
      <c r="F289">
        <v>204</v>
      </c>
    </row>
    <row r="290" spans="1:6" ht="12.75">
      <c r="A290" t="str">
        <f t="shared" si="4"/>
        <v>2196</v>
      </c>
      <c r="B290">
        <v>2196</v>
      </c>
      <c r="C290" s="21">
        <v>43911</v>
      </c>
      <c r="D290" s="110">
        <v>0.7083333333333334</v>
      </c>
      <c r="E290">
        <v>207</v>
      </c>
      <c r="F290">
        <v>205</v>
      </c>
    </row>
    <row r="291" spans="1:6" ht="12.75">
      <c r="A291" t="str">
        <f t="shared" si="4"/>
        <v>Acta:</v>
      </c>
      <c r="B291" t="s">
        <v>506</v>
      </c>
      <c r="C291" t="s">
        <v>507</v>
      </c>
      <c r="D291" t="s">
        <v>508</v>
      </c>
      <c r="E291" t="s">
        <v>531</v>
      </c>
      <c r="F291">
        <v>0</v>
      </c>
    </row>
    <row r="292" spans="1:6" ht="12.75">
      <c r="A292" t="str">
        <f t="shared" si="4"/>
        <v>2201</v>
      </c>
      <c r="B292">
        <v>2201</v>
      </c>
      <c r="C292" s="21">
        <v>43919</v>
      </c>
      <c r="D292" s="110">
        <v>0.4583333333333333</v>
      </c>
      <c r="E292">
        <v>201</v>
      </c>
      <c r="F292">
        <v>207</v>
      </c>
    </row>
    <row r="293" spans="1:6" ht="12.75">
      <c r="A293" t="str">
        <f t="shared" si="4"/>
        <v>2202</v>
      </c>
      <c r="B293">
        <v>2202</v>
      </c>
      <c r="C293" s="21">
        <v>43918</v>
      </c>
      <c r="D293" s="110">
        <v>0.7083333333333334</v>
      </c>
      <c r="E293">
        <v>205</v>
      </c>
      <c r="F293">
        <v>206</v>
      </c>
    </row>
    <row r="294" spans="1:6" ht="12.75">
      <c r="A294" t="str">
        <f t="shared" si="4"/>
        <v>2203</v>
      </c>
      <c r="B294">
        <v>2203</v>
      </c>
      <c r="C294" s="21">
        <v>43919</v>
      </c>
      <c r="D294" s="110">
        <v>0.4583333333333333</v>
      </c>
      <c r="E294">
        <v>204</v>
      </c>
      <c r="F294">
        <v>209</v>
      </c>
    </row>
    <row r="295" spans="1:6" ht="12.75">
      <c r="A295" t="str">
        <f t="shared" si="4"/>
        <v>2204</v>
      </c>
      <c r="B295">
        <v>2204</v>
      </c>
      <c r="C295" s="21">
        <v>43919</v>
      </c>
      <c r="D295" s="110">
        <v>0.4583333333333333</v>
      </c>
      <c r="E295">
        <v>203</v>
      </c>
      <c r="F295">
        <v>210</v>
      </c>
    </row>
    <row r="296" spans="1:6" ht="12.75">
      <c r="A296" t="str">
        <f t="shared" si="4"/>
        <v>2205</v>
      </c>
      <c r="B296">
        <v>2205</v>
      </c>
      <c r="C296" s="21">
        <v>43919</v>
      </c>
      <c r="D296" s="110">
        <v>0.4583333333333333</v>
      </c>
      <c r="E296">
        <v>202</v>
      </c>
      <c r="F296">
        <v>208</v>
      </c>
    </row>
    <row r="297" spans="1:6" ht="12.75">
      <c r="A297" t="str">
        <f t="shared" si="4"/>
        <v>2206</v>
      </c>
      <c r="B297">
        <v>2206</v>
      </c>
      <c r="C297" s="21">
        <v>43918</v>
      </c>
      <c r="D297" s="110">
        <v>0.6666666666666666</v>
      </c>
      <c r="E297">
        <v>211</v>
      </c>
      <c r="F297">
        <v>212</v>
      </c>
    </row>
    <row r="298" spans="1:6" ht="12.75">
      <c r="A298" t="str">
        <f t="shared" si="4"/>
        <v>Acta:</v>
      </c>
      <c r="B298" t="s">
        <v>506</v>
      </c>
      <c r="C298" t="s">
        <v>507</v>
      </c>
      <c r="D298" t="s">
        <v>508</v>
      </c>
      <c r="E298" t="s">
        <v>532</v>
      </c>
      <c r="F298">
        <v>0</v>
      </c>
    </row>
    <row r="299" spans="1:6" ht="12.75">
      <c r="A299" t="str">
        <f t="shared" si="4"/>
        <v>2211</v>
      </c>
      <c r="B299">
        <v>2211</v>
      </c>
      <c r="C299" s="21">
        <v>43925</v>
      </c>
      <c r="D299" s="110">
        <v>0.6666666666666666</v>
      </c>
      <c r="E299">
        <v>211</v>
      </c>
      <c r="F299">
        <v>201</v>
      </c>
    </row>
    <row r="300" spans="1:6" ht="12.75">
      <c r="A300" t="str">
        <f t="shared" si="4"/>
        <v>2212</v>
      </c>
      <c r="B300">
        <v>2212</v>
      </c>
      <c r="C300" s="21">
        <v>43925</v>
      </c>
      <c r="D300" s="110">
        <v>0.6875</v>
      </c>
      <c r="E300">
        <v>212</v>
      </c>
      <c r="F300">
        <v>202</v>
      </c>
    </row>
    <row r="301" spans="1:6" ht="12.75">
      <c r="A301" t="str">
        <f t="shared" si="4"/>
        <v>2213</v>
      </c>
      <c r="B301">
        <v>2213</v>
      </c>
      <c r="C301" s="21">
        <v>43926</v>
      </c>
      <c r="D301" s="110">
        <v>0.4583333333333333</v>
      </c>
      <c r="E301">
        <v>208</v>
      </c>
      <c r="F301">
        <v>203</v>
      </c>
    </row>
    <row r="302" spans="1:6" ht="12.75">
      <c r="A302" t="str">
        <f t="shared" si="4"/>
        <v>2214</v>
      </c>
      <c r="B302">
        <v>2214</v>
      </c>
      <c r="C302" s="21">
        <v>43926</v>
      </c>
      <c r="D302" s="110">
        <v>0.4375</v>
      </c>
      <c r="E302">
        <v>210</v>
      </c>
      <c r="F302">
        <v>204</v>
      </c>
    </row>
    <row r="303" spans="1:6" ht="12.75">
      <c r="A303" t="str">
        <f t="shared" si="4"/>
        <v>2215</v>
      </c>
      <c r="B303">
        <v>2215</v>
      </c>
      <c r="C303" s="21">
        <v>43926</v>
      </c>
      <c r="D303" s="110">
        <v>0.4583333333333333</v>
      </c>
      <c r="E303">
        <v>209</v>
      </c>
      <c r="F303">
        <v>205</v>
      </c>
    </row>
    <row r="304" spans="1:6" ht="12.75">
      <c r="A304" t="str">
        <f t="shared" si="4"/>
        <v>2216</v>
      </c>
      <c r="B304">
        <v>2216</v>
      </c>
      <c r="C304" s="21">
        <v>43925</v>
      </c>
      <c r="D304" s="110">
        <v>0.75</v>
      </c>
      <c r="E304">
        <v>206</v>
      </c>
      <c r="F304">
        <v>207</v>
      </c>
    </row>
    <row r="305" spans="1:6" ht="12.75">
      <c r="A305" t="str">
        <f t="shared" si="4"/>
        <v>Acta:</v>
      </c>
      <c r="B305" t="s">
        <v>506</v>
      </c>
      <c r="C305" t="s">
        <v>507</v>
      </c>
      <c r="D305" t="s">
        <v>508</v>
      </c>
      <c r="E305" t="s">
        <v>533</v>
      </c>
      <c r="F305">
        <v>0</v>
      </c>
    </row>
    <row r="306" spans="1:6" ht="12.75">
      <c r="A306" t="str">
        <f t="shared" si="4"/>
        <v>2221</v>
      </c>
      <c r="B306">
        <v>2221</v>
      </c>
      <c r="C306" s="21">
        <v>43940</v>
      </c>
      <c r="D306" s="110">
        <v>0.4583333333333333</v>
      </c>
      <c r="E306">
        <v>201</v>
      </c>
      <c r="F306">
        <v>206</v>
      </c>
    </row>
    <row r="307" spans="1:6" ht="12.75">
      <c r="A307" t="str">
        <f t="shared" si="4"/>
        <v>2222</v>
      </c>
      <c r="B307">
        <v>2222</v>
      </c>
      <c r="C307" s="21">
        <v>43820</v>
      </c>
      <c r="D307" s="110">
        <v>0.375</v>
      </c>
      <c r="E307">
        <v>207</v>
      </c>
      <c r="F307">
        <v>209</v>
      </c>
    </row>
    <row r="308" spans="1:6" ht="12.75">
      <c r="A308" t="str">
        <f t="shared" si="4"/>
        <v>2223</v>
      </c>
      <c r="B308">
        <v>2223</v>
      </c>
      <c r="C308" s="21">
        <v>43939</v>
      </c>
      <c r="D308" s="110">
        <v>0.7083333333333334</v>
      </c>
      <c r="E308">
        <v>205</v>
      </c>
      <c r="F308">
        <v>210</v>
      </c>
    </row>
    <row r="309" spans="1:6" ht="12.75">
      <c r="A309" t="str">
        <f t="shared" si="4"/>
        <v>2224</v>
      </c>
      <c r="B309">
        <v>2224</v>
      </c>
      <c r="C309" s="21">
        <v>43940</v>
      </c>
      <c r="D309" s="110">
        <v>0.4583333333333333</v>
      </c>
      <c r="E309">
        <v>204</v>
      </c>
      <c r="F309">
        <v>208</v>
      </c>
    </row>
    <row r="310" spans="1:6" ht="12.75">
      <c r="A310" t="str">
        <f t="shared" si="4"/>
        <v>2225</v>
      </c>
      <c r="B310">
        <v>2225</v>
      </c>
      <c r="C310" s="21">
        <v>43940</v>
      </c>
      <c r="D310" s="110">
        <v>0.4583333333333333</v>
      </c>
      <c r="E310">
        <v>203</v>
      </c>
      <c r="F310">
        <v>212</v>
      </c>
    </row>
    <row r="311" spans="1:6" ht="12.75">
      <c r="A311" t="str">
        <f t="shared" si="4"/>
        <v>2226</v>
      </c>
      <c r="B311">
        <v>2226</v>
      </c>
      <c r="C311" s="21">
        <v>43940</v>
      </c>
      <c r="D311" s="110">
        <v>0.4583333333333333</v>
      </c>
      <c r="E311">
        <v>202</v>
      </c>
      <c r="F311">
        <v>211</v>
      </c>
    </row>
    <row r="312" spans="1:6" ht="12.75">
      <c r="A312" t="str">
        <f t="shared" si="4"/>
        <v>Acta:</v>
      </c>
      <c r="B312" t="s">
        <v>506</v>
      </c>
      <c r="C312" t="s">
        <v>507</v>
      </c>
      <c r="D312" t="s">
        <v>508</v>
      </c>
      <c r="E312" t="s">
        <v>509</v>
      </c>
      <c r="F312">
        <v>0</v>
      </c>
    </row>
    <row r="313" spans="1:6" ht="12.75">
      <c r="A313" t="str">
        <f t="shared" si="4"/>
        <v>3011</v>
      </c>
      <c r="B313">
        <v>3011</v>
      </c>
      <c r="C313" s="21">
        <v>43737</v>
      </c>
      <c r="D313" s="110">
        <v>0.4583333333333333</v>
      </c>
      <c r="E313">
        <v>303</v>
      </c>
      <c r="F313">
        <v>301</v>
      </c>
    </row>
    <row r="314" spans="1:6" ht="12.75">
      <c r="A314" t="str">
        <f t="shared" si="4"/>
        <v>3012</v>
      </c>
      <c r="B314">
        <v>3012</v>
      </c>
      <c r="C314" s="21">
        <v>43736</v>
      </c>
      <c r="D314" s="110">
        <v>0.7083333333333334</v>
      </c>
      <c r="E314">
        <v>305</v>
      </c>
      <c r="F314">
        <v>304</v>
      </c>
    </row>
    <row r="315" spans="1:6" ht="12.75">
      <c r="A315" t="str">
        <f t="shared" si="4"/>
        <v>3013</v>
      </c>
      <c r="B315">
        <v>3013</v>
      </c>
      <c r="C315" s="21">
        <v>43737</v>
      </c>
      <c r="D315" s="110">
        <v>0.4583333333333333</v>
      </c>
      <c r="E315">
        <v>306</v>
      </c>
      <c r="F315">
        <v>312</v>
      </c>
    </row>
    <row r="316" spans="1:6" ht="12.75">
      <c r="A316" t="str">
        <f t="shared" si="4"/>
        <v>3014</v>
      </c>
      <c r="B316">
        <v>3014</v>
      </c>
      <c r="C316" s="21">
        <v>43737</v>
      </c>
      <c r="D316" s="110">
        <v>0.4166666666666667</v>
      </c>
      <c r="E316">
        <v>308</v>
      </c>
      <c r="F316">
        <v>311</v>
      </c>
    </row>
    <row r="317" spans="1:6" ht="12.75">
      <c r="A317" t="str">
        <f t="shared" si="4"/>
        <v>3015</v>
      </c>
      <c r="B317">
        <v>3015</v>
      </c>
      <c r="C317" s="21">
        <v>43736</v>
      </c>
      <c r="D317" s="110">
        <v>0.7083333333333334</v>
      </c>
      <c r="E317">
        <v>307</v>
      </c>
      <c r="F317">
        <v>310</v>
      </c>
    </row>
    <row r="318" spans="1:6" ht="12.75">
      <c r="A318" t="str">
        <f t="shared" si="4"/>
        <v>3016</v>
      </c>
      <c r="B318">
        <v>3016</v>
      </c>
      <c r="C318" s="21">
        <v>43736</v>
      </c>
      <c r="D318" s="110">
        <v>0.7083333333333334</v>
      </c>
      <c r="E318">
        <v>302</v>
      </c>
      <c r="F318">
        <v>309</v>
      </c>
    </row>
    <row r="319" spans="1:6" ht="12.75">
      <c r="A319" t="str">
        <f t="shared" si="4"/>
        <v>Acta:</v>
      </c>
      <c r="B319" t="s">
        <v>506</v>
      </c>
      <c r="C319" t="s">
        <v>507</v>
      </c>
      <c r="D319" t="s">
        <v>508</v>
      </c>
      <c r="E319" t="s">
        <v>510</v>
      </c>
      <c r="F319">
        <v>0</v>
      </c>
    </row>
    <row r="320" spans="1:6" ht="12.75">
      <c r="A320" t="str">
        <f t="shared" si="4"/>
        <v>3021</v>
      </c>
      <c r="B320">
        <v>3021</v>
      </c>
      <c r="C320" s="21">
        <v>43744</v>
      </c>
      <c r="D320" s="110">
        <v>0.4583333333333333</v>
      </c>
      <c r="E320">
        <v>301</v>
      </c>
      <c r="F320">
        <v>309</v>
      </c>
    </row>
    <row r="321" spans="1:6" ht="12.75">
      <c r="A321" t="str">
        <f t="shared" si="4"/>
        <v>3022</v>
      </c>
      <c r="B321">
        <v>3022</v>
      </c>
      <c r="C321" s="21">
        <v>43743</v>
      </c>
      <c r="D321" s="110">
        <v>0.75</v>
      </c>
      <c r="E321">
        <v>310</v>
      </c>
      <c r="F321">
        <v>302</v>
      </c>
    </row>
    <row r="322" spans="1:6" ht="12.75">
      <c r="A322" t="str">
        <f t="shared" si="4"/>
        <v>3023</v>
      </c>
      <c r="B322">
        <v>3023</v>
      </c>
      <c r="C322" s="21">
        <v>43743</v>
      </c>
      <c r="D322" s="110">
        <v>0.7083333333333334</v>
      </c>
      <c r="E322">
        <v>311</v>
      </c>
      <c r="F322">
        <v>307</v>
      </c>
    </row>
    <row r="323" spans="1:6" ht="12.75">
      <c r="A323" t="str">
        <f t="shared" si="4"/>
        <v>3024</v>
      </c>
      <c r="B323">
        <v>3024</v>
      </c>
      <c r="C323" s="21">
        <v>43743</v>
      </c>
      <c r="D323" s="110">
        <v>0.7083333333333334</v>
      </c>
      <c r="E323">
        <v>312</v>
      </c>
      <c r="F323">
        <v>308</v>
      </c>
    </row>
    <row r="324" spans="1:6" ht="12.75">
      <c r="A324" t="str">
        <f t="shared" si="4"/>
        <v>3025</v>
      </c>
      <c r="B324">
        <v>3025</v>
      </c>
      <c r="C324" s="21">
        <v>43743</v>
      </c>
      <c r="D324" s="110">
        <v>0.7083333333333334</v>
      </c>
      <c r="E324">
        <v>304</v>
      </c>
      <c r="F324">
        <v>306</v>
      </c>
    </row>
    <row r="325" spans="1:6" ht="12.75">
      <c r="A325" t="str">
        <f aca="true" t="shared" si="5" ref="A325:A388">TRIM(B325)</f>
        <v>3026</v>
      </c>
      <c r="B325">
        <v>3026</v>
      </c>
      <c r="C325" s="21">
        <v>43744</v>
      </c>
      <c r="D325" s="110">
        <v>0.4583333333333333</v>
      </c>
      <c r="E325">
        <v>303</v>
      </c>
      <c r="F325">
        <v>305</v>
      </c>
    </row>
    <row r="326" spans="1:6" ht="12.75">
      <c r="A326" t="str">
        <f t="shared" si="5"/>
        <v>Acta:</v>
      </c>
      <c r="B326" t="s">
        <v>506</v>
      </c>
      <c r="C326" t="s">
        <v>507</v>
      </c>
      <c r="D326" t="s">
        <v>508</v>
      </c>
      <c r="E326" t="s">
        <v>511</v>
      </c>
      <c r="F326">
        <v>0</v>
      </c>
    </row>
    <row r="327" spans="1:6" ht="12.75">
      <c r="A327" t="str">
        <f t="shared" si="5"/>
        <v>3031</v>
      </c>
      <c r="B327">
        <v>3031</v>
      </c>
      <c r="C327" s="21">
        <v>43750</v>
      </c>
      <c r="D327" s="110">
        <v>0.7083333333333334</v>
      </c>
      <c r="E327">
        <v>305</v>
      </c>
      <c r="F327">
        <v>301</v>
      </c>
    </row>
    <row r="328" spans="1:6" ht="12.75">
      <c r="A328" t="str">
        <f t="shared" si="5"/>
        <v>3032</v>
      </c>
      <c r="B328">
        <v>3032</v>
      </c>
      <c r="C328" s="21">
        <v>43751</v>
      </c>
      <c r="D328" s="110">
        <v>0.4583333333333333</v>
      </c>
      <c r="E328">
        <v>306</v>
      </c>
      <c r="F328">
        <v>303</v>
      </c>
    </row>
    <row r="329" spans="1:6" ht="12.75">
      <c r="A329" t="str">
        <f t="shared" si="5"/>
        <v>3033</v>
      </c>
      <c r="B329">
        <v>3033</v>
      </c>
      <c r="C329" s="21">
        <v>43751</v>
      </c>
      <c r="D329" s="110">
        <v>0.4166666666666667</v>
      </c>
      <c r="E329">
        <v>308</v>
      </c>
      <c r="F329">
        <v>304</v>
      </c>
    </row>
    <row r="330" spans="1:6" ht="12.75">
      <c r="A330" t="str">
        <f t="shared" si="5"/>
        <v>3034</v>
      </c>
      <c r="B330">
        <v>3034</v>
      </c>
      <c r="C330" s="21">
        <v>43750</v>
      </c>
      <c r="D330" s="110">
        <v>0.75</v>
      </c>
      <c r="E330">
        <v>307</v>
      </c>
      <c r="F330">
        <v>312</v>
      </c>
    </row>
    <row r="331" spans="1:6" ht="12.75">
      <c r="A331" t="str">
        <f t="shared" si="5"/>
        <v>3035</v>
      </c>
      <c r="B331">
        <v>3035</v>
      </c>
      <c r="C331" s="21">
        <v>43750</v>
      </c>
      <c r="D331" s="110">
        <v>0.7083333333333334</v>
      </c>
      <c r="E331">
        <v>302</v>
      </c>
      <c r="F331">
        <v>311</v>
      </c>
    </row>
    <row r="332" spans="1:6" ht="12.75">
      <c r="A332" t="str">
        <f t="shared" si="5"/>
        <v>3036</v>
      </c>
      <c r="B332">
        <v>3036</v>
      </c>
      <c r="C332" s="21">
        <v>43750</v>
      </c>
      <c r="D332" s="110">
        <v>0.7083333333333334</v>
      </c>
      <c r="E332">
        <v>309</v>
      </c>
      <c r="F332">
        <v>310</v>
      </c>
    </row>
    <row r="333" spans="1:6" ht="12.75">
      <c r="A333" t="str">
        <f t="shared" si="5"/>
        <v>Acta:</v>
      </c>
      <c r="B333" t="s">
        <v>506</v>
      </c>
      <c r="C333" t="s">
        <v>507</v>
      </c>
      <c r="D333" t="s">
        <v>508</v>
      </c>
      <c r="E333" t="s">
        <v>512</v>
      </c>
      <c r="F333">
        <v>0</v>
      </c>
    </row>
    <row r="334" spans="1:6" ht="12.75">
      <c r="A334" t="str">
        <f t="shared" si="5"/>
        <v>3041</v>
      </c>
      <c r="B334">
        <v>3041</v>
      </c>
      <c r="C334" s="21">
        <v>43757</v>
      </c>
      <c r="D334" s="110">
        <v>0.7083333333333334</v>
      </c>
      <c r="E334">
        <v>301</v>
      </c>
      <c r="F334">
        <v>310</v>
      </c>
    </row>
    <row r="335" spans="1:6" ht="12.75">
      <c r="A335" t="str">
        <f t="shared" si="5"/>
        <v>3042</v>
      </c>
      <c r="B335">
        <v>3042</v>
      </c>
      <c r="C335" s="21">
        <v>43757</v>
      </c>
      <c r="D335" s="110">
        <v>0.7083333333333334</v>
      </c>
      <c r="E335">
        <v>311</v>
      </c>
      <c r="F335">
        <v>309</v>
      </c>
    </row>
    <row r="336" spans="1:6" ht="12.75">
      <c r="A336" t="str">
        <f t="shared" si="5"/>
        <v>3043</v>
      </c>
      <c r="B336">
        <v>3043</v>
      </c>
      <c r="C336" s="21">
        <v>43757</v>
      </c>
      <c r="D336" s="110">
        <v>0.7083333333333334</v>
      </c>
      <c r="E336">
        <v>312</v>
      </c>
      <c r="F336">
        <v>302</v>
      </c>
    </row>
    <row r="337" spans="1:6" ht="12.75">
      <c r="A337" t="str">
        <f t="shared" si="5"/>
        <v>3044</v>
      </c>
      <c r="B337">
        <v>3044</v>
      </c>
      <c r="C337" s="21">
        <v>43757</v>
      </c>
      <c r="D337" s="110">
        <v>0.7083333333333334</v>
      </c>
      <c r="E337">
        <v>304</v>
      </c>
      <c r="F337">
        <v>307</v>
      </c>
    </row>
    <row r="338" spans="1:6" ht="12.75">
      <c r="A338" t="str">
        <f t="shared" si="5"/>
        <v>3045</v>
      </c>
      <c r="B338">
        <v>3045</v>
      </c>
      <c r="C338" s="21">
        <v>43758</v>
      </c>
      <c r="D338" s="110">
        <v>0.4583333333333333</v>
      </c>
      <c r="E338">
        <v>303</v>
      </c>
      <c r="F338">
        <v>308</v>
      </c>
    </row>
    <row r="339" spans="1:6" ht="12.75">
      <c r="A339" t="str">
        <f t="shared" si="5"/>
        <v>3046</v>
      </c>
      <c r="B339">
        <v>3046</v>
      </c>
      <c r="C339" s="21">
        <v>43757</v>
      </c>
      <c r="D339" s="110">
        <v>0.7083333333333334</v>
      </c>
      <c r="E339">
        <v>305</v>
      </c>
      <c r="F339">
        <v>306</v>
      </c>
    </row>
    <row r="340" spans="1:6" ht="12.75">
      <c r="A340" t="str">
        <f t="shared" si="5"/>
        <v>Acta:</v>
      </c>
      <c r="B340" t="s">
        <v>506</v>
      </c>
      <c r="C340" t="s">
        <v>507</v>
      </c>
      <c r="D340" t="s">
        <v>508</v>
      </c>
      <c r="E340" t="s">
        <v>513</v>
      </c>
      <c r="F340">
        <v>0</v>
      </c>
    </row>
    <row r="341" spans="1:6" ht="12.75">
      <c r="A341" t="str">
        <f t="shared" si="5"/>
        <v>3051</v>
      </c>
      <c r="B341">
        <v>3051</v>
      </c>
      <c r="C341" s="21">
        <v>43765</v>
      </c>
      <c r="D341" s="110">
        <v>0.4583333333333333</v>
      </c>
      <c r="E341">
        <v>306</v>
      </c>
      <c r="F341">
        <v>301</v>
      </c>
    </row>
    <row r="342" spans="1:6" ht="12.75">
      <c r="A342" t="str">
        <f t="shared" si="5"/>
        <v>3052</v>
      </c>
      <c r="B342">
        <v>3052</v>
      </c>
      <c r="C342" s="21">
        <v>43765</v>
      </c>
      <c r="D342" s="110">
        <v>0.4166666666666667</v>
      </c>
      <c r="E342">
        <v>308</v>
      </c>
      <c r="F342">
        <v>305</v>
      </c>
    </row>
    <row r="343" spans="1:6" ht="12.75">
      <c r="A343" t="str">
        <f t="shared" si="5"/>
        <v>3053</v>
      </c>
      <c r="B343">
        <v>3053</v>
      </c>
      <c r="C343" s="21">
        <v>43764</v>
      </c>
      <c r="D343" s="110">
        <v>0.75</v>
      </c>
      <c r="E343">
        <v>307</v>
      </c>
      <c r="F343">
        <v>303</v>
      </c>
    </row>
    <row r="344" spans="1:6" ht="12.75">
      <c r="A344" t="str">
        <f t="shared" si="5"/>
        <v>3054</v>
      </c>
      <c r="B344">
        <v>3054</v>
      </c>
      <c r="C344" s="21">
        <v>43764</v>
      </c>
      <c r="D344" s="110">
        <v>0.7083333333333334</v>
      </c>
      <c r="E344">
        <v>302</v>
      </c>
      <c r="F344">
        <v>304</v>
      </c>
    </row>
    <row r="345" spans="1:6" ht="12.75">
      <c r="A345" t="str">
        <f t="shared" si="5"/>
        <v>3055</v>
      </c>
      <c r="B345">
        <v>3055</v>
      </c>
      <c r="C345" s="21">
        <v>43764</v>
      </c>
      <c r="D345" s="110">
        <v>0.7083333333333334</v>
      </c>
      <c r="E345">
        <v>309</v>
      </c>
      <c r="F345">
        <v>312</v>
      </c>
    </row>
    <row r="346" spans="1:6" ht="12.75">
      <c r="A346" t="str">
        <f t="shared" si="5"/>
        <v>3056</v>
      </c>
      <c r="B346">
        <v>3056</v>
      </c>
      <c r="C346" s="21">
        <v>43764</v>
      </c>
      <c r="D346" s="110">
        <v>0.7291666666666666</v>
      </c>
      <c r="E346">
        <v>310</v>
      </c>
      <c r="F346">
        <v>311</v>
      </c>
    </row>
    <row r="347" spans="1:6" ht="12.75">
      <c r="A347" t="str">
        <f t="shared" si="5"/>
        <v>Acta:</v>
      </c>
      <c r="B347" t="s">
        <v>506</v>
      </c>
      <c r="C347" t="s">
        <v>507</v>
      </c>
      <c r="D347" t="s">
        <v>508</v>
      </c>
      <c r="E347" t="s">
        <v>514</v>
      </c>
      <c r="F347">
        <v>0</v>
      </c>
    </row>
    <row r="348" spans="1:6" ht="12.75">
      <c r="A348" t="str">
        <f t="shared" si="5"/>
        <v>3061</v>
      </c>
      <c r="B348">
        <v>3061</v>
      </c>
      <c r="C348" s="21">
        <v>43779</v>
      </c>
      <c r="D348" s="110">
        <v>0.4583333333333333</v>
      </c>
      <c r="E348">
        <v>301</v>
      </c>
      <c r="F348">
        <v>311</v>
      </c>
    </row>
    <row r="349" spans="1:6" ht="12.75">
      <c r="A349" t="str">
        <f t="shared" si="5"/>
        <v>3062</v>
      </c>
      <c r="B349">
        <v>3062</v>
      </c>
      <c r="C349" s="21">
        <v>43778</v>
      </c>
      <c r="D349" s="110">
        <v>0.7083333333333334</v>
      </c>
      <c r="E349">
        <v>312</v>
      </c>
      <c r="F349">
        <v>310</v>
      </c>
    </row>
    <row r="350" spans="1:6" ht="12.75">
      <c r="A350" t="str">
        <f t="shared" si="5"/>
        <v>3063</v>
      </c>
      <c r="B350">
        <v>3063</v>
      </c>
      <c r="C350" s="21">
        <v>43778</v>
      </c>
      <c r="D350" s="110">
        <v>0.7083333333333334</v>
      </c>
      <c r="E350">
        <v>304</v>
      </c>
      <c r="F350">
        <v>309</v>
      </c>
    </row>
    <row r="351" spans="1:6" ht="12.75">
      <c r="A351" t="str">
        <f t="shared" si="5"/>
        <v>3064</v>
      </c>
      <c r="B351">
        <v>3064</v>
      </c>
      <c r="C351" s="21">
        <v>43779</v>
      </c>
      <c r="D351" s="110">
        <v>0.4583333333333333</v>
      </c>
      <c r="E351">
        <v>303</v>
      </c>
      <c r="F351">
        <v>302</v>
      </c>
    </row>
    <row r="352" spans="1:6" ht="12.75">
      <c r="A352" t="str">
        <f t="shared" si="5"/>
        <v>3065</v>
      </c>
      <c r="B352">
        <v>3065</v>
      </c>
      <c r="C352" s="21">
        <v>43778</v>
      </c>
      <c r="D352" s="110">
        <v>0.7083333333333334</v>
      </c>
      <c r="E352">
        <v>305</v>
      </c>
      <c r="F352">
        <v>307</v>
      </c>
    </row>
    <row r="353" spans="1:6" ht="12.75">
      <c r="A353" t="str">
        <f t="shared" si="5"/>
        <v>3066</v>
      </c>
      <c r="B353">
        <v>3066</v>
      </c>
      <c r="C353" s="21">
        <v>43779</v>
      </c>
      <c r="D353" s="110">
        <v>0.4583333333333333</v>
      </c>
      <c r="E353">
        <v>306</v>
      </c>
      <c r="F353">
        <v>308</v>
      </c>
    </row>
    <row r="354" spans="1:6" ht="12.75">
      <c r="A354" t="str">
        <f t="shared" si="5"/>
        <v>Acta:</v>
      </c>
      <c r="B354" t="s">
        <v>506</v>
      </c>
      <c r="C354" t="s">
        <v>507</v>
      </c>
      <c r="D354" t="s">
        <v>508</v>
      </c>
      <c r="E354" t="s">
        <v>515</v>
      </c>
      <c r="F354">
        <v>0</v>
      </c>
    </row>
    <row r="355" spans="1:6" ht="12.75">
      <c r="A355" t="str">
        <f t="shared" si="5"/>
        <v>3071</v>
      </c>
      <c r="B355">
        <v>3071</v>
      </c>
      <c r="C355" s="21">
        <v>43786</v>
      </c>
      <c r="D355" s="110">
        <v>0.4166666666666667</v>
      </c>
      <c r="E355">
        <v>308</v>
      </c>
      <c r="F355">
        <v>301</v>
      </c>
    </row>
    <row r="356" spans="1:6" ht="12.75">
      <c r="A356" t="str">
        <f t="shared" si="5"/>
        <v>3072</v>
      </c>
      <c r="B356">
        <v>3072</v>
      </c>
      <c r="C356" s="21">
        <v>43785</v>
      </c>
      <c r="D356" s="110">
        <v>0.75</v>
      </c>
      <c r="E356">
        <v>307</v>
      </c>
      <c r="F356">
        <v>306</v>
      </c>
    </row>
    <row r="357" spans="1:6" ht="12.75">
      <c r="A357" t="str">
        <f t="shared" si="5"/>
        <v>3073</v>
      </c>
      <c r="B357">
        <v>3073</v>
      </c>
      <c r="C357" s="21">
        <v>43785</v>
      </c>
      <c r="D357" s="110">
        <v>0.7083333333333334</v>
      </c>
      <c r="E357">
        <v>302</v>
      </c>
      <c r="F357">
        <v>305</v>
      </c>
    </row>
    <row r="358" spans="1:6" ht="12.75">
      <c r="A358" t="str">
        <f t="shared" si="5"/>
        <v>3074</v>
      </c>
      <c r="B358">
        <v>3074</v>
      </c>
      <c r="C358" s="21">
        <v>43785</v>
      </c>
      <c r="D358" s="110">
        <v>0.7083333333333334</v>
      </c>
      <c r="E358">
        <v>309</v>
      </c>
      <c r="F358">
        <v>303</v>
      </c>
    </row>
    <row r="359" spans="1:6" ht="12.75">
      <c r="A359" t="str">
        <f t="shared" si="5"/>
        <v>3075</v>
      </c>
      <c r="B359">
        <v>3075</v>
      </c>
      <c r="C359" s="21">
        <v>43785</v>
      </c>
      <c r="D359" s="110">
        <v>0.7291666666666666</v>
      </c>
      <c r="E359">
        <v>310</v>
      </c>
      <c r="F359">
        <v>304</v>
      </c>
    </row>
    <row r="360" spans="1:6" ht="12.75">
      <c r="A360" t="str">
        <f t="shared" si="5"/>
        <v>3076</v>
      </c>
      <c r="B360">
        <v>3076</v>
      </c>
      <c r="C360" s="21">
        <v>43784</v>
      </c>
      <c r="D360" s="110">
        <v>0.8333333333333334</v>
      </c>
      <c r="E360">
        <v>311</v>
      </c>
      <c r="F360">
        <v>312</v>
      </c>
    </row>
    <row r="361" spans="1:6" ht="12.75">
      <c r="A361" t="str">
        <f t="shared" si="5"/>
        <v>Acta:</v>
      </c>
      <c r="B361" t="s">
        <v>506</v>
      </c>
      <c r="C361" t="s">
        <v>507</v>
      </c>
      <c r="D361" t="s">
        <v>508</v>
      </c>
      <c r="E361" t="s">
        <v>516</v>
      </c>
      <c r="F361">
        <v>0</v>
      </c>
    </row>
    <row r="362" spans="1:6" ht="12.75">
      <c r="A362" t="str">
        <f t="shared" si="5"/>
        <v>3081</v>
      </c>
      <c r="B362">
        <v>3081</v>
      </c>
      <c r="C362" s="21">
        <v>43793</v>
      </c>
      <c r="D362" s="110">
        <v>0.4583333333333333</v>
      </c>
      <c r="E362">
        <v>301</v>
      </c>
      <c r="F362">
        <v>312</v>
      </c>
    </row>
    <row r="363" spans="1:6" ht="12.75">
      <c r="A363" t="str">
        <f t="shared" si="5"/>
        <v>3082</v>
      </c>
      <c r="B363">
        <v>3082</v>
      </c>
      <c r="C363" s="21">
        <v>43792</v>
      </c>
      <c r="D363" s="110">
        <v>0.7083333333333334</v>
      </c>
      <c r="E363">
        <v>304</v>
      </c>
      <c r="F363">
        <v>311</v>
      </c>
    </row>
    <row r="364" spans="1:6" ht="12.75">
      <c r="A364" t="str">
        <f t="shared" si="5"/>
        <v>3083</v>
      </c>
      <c r="B364">
        <v>3083</v>
      </c>
      <c r="C364" s="21">
        <v>43793</v>
      </c>
      <c r="D364" s="110">
        <v>0.4583333333333333</v>
      </c>
      <c r="E364">
        <v>303</v>
      </c>
      <c r="F364">
        <v>310</v>
      </c>
    </row>
    <row r="365" spans="1:6" ht="12.75">
      <c r="A365" t="str">
        <f t="shared" si="5"/>
        <v>3084</v>
      </c>
      <c r="B365">
        <v>3084</v>
      </c>
      <c r="C365" s="21">
        <v>43792</v>
      </c>
      <c r="D365" s="110">
        <v>0.7083333333333334</v>
      </c>
      <c r="E365">
        <v>305</v>
      </c>
      <c r="F365">
        <v>309</v>
      </c>
    </row>
    <row r="366" spans="1:6" ht="12.75">
      <c r="A366" t="str">
        <f t="shared" si="5"/>
        <v>3085</v>
      </c>
      <c r="B366">
        <v>3085</v>
      </c>
      <c r="C366" s="21">
        <v>43793</v>
      </c>
      <c r="D366" s="110">
        <v>0.4583333333333333</v>
      </c>
      <c r="E366">
        <v>306</v>
      </c>
      <c r="F366">
        <v>302</v>
      </c>
    </row>
    <row r="367" spans="1:6" ht="12.75">
      <c r="A367" t="str">
        <f t="shared" si="5"/>
        <v>3086</v>
      </c>
      <c r="B367">
        <v>3086</v>
      </c>
      <c r="C367" s="21">
        <v>43793</v>
      </c>
      <c r="D367" s="110">
        <v>0.4166666666666667</v>
      </c>
      <c r="E367">
        <v>308</v>
      </c>
      <c r="F367">
        <v>307</v>
      </c>
    </row>
    <row r="368" spans="1:6" ht="12.75">
      <c r="A368" t="str">
        <f t="shared" si="5"/>
        <v>Acta:</v>
      </c>
      <c r="B368" t="s">
        <v>506</v>
      </c>
      <c r="C368" t="s">
        <v>507</v>
      </c>
      <c r="D368" t="s">
        <v>508</v>
      </c>
      <c r="E368" t="s">
        <v>517</v>
      </c>
      <c r="F368">
        <v>0</v>
      </c>
    </row>
    <row r="369" spans="1:6" ht="12.75">
      <c r="A369" t="str">
        <f t="shared" si="5"/>
        <v>3091</v>
      </c>
      <c r="B369">
        <v>3091</v>
      </c>
      <c r="C369" s="21">
        <v>43799</v>
      </c>
      <c r="D369" s="110">
        <v>0.75</v>
      </c>
      <c r="E369">
        <v>307</v>
      </c>
      <c r="F369">
        <v>301</v>
      </c>
    </row>
    <row r="370" spans="1:6" ht="12.75">
      <c r="A370" t="str">
        <f t="shared" si="5"/>
        <v>3092</v>
      </c>
      <c r="B370">
        <v>3092</v>
      </c>
      <c r="C370" s="21">
        <v>43799</v>
      </c>
      <c r="D370" s="110">
        <v>0.7083333333333334</v>
      </c>
      <c r="E370">
        <v>302</v>
      </c>
      <c r="F370">
        <v>308</v>
      </c>
    </row>
    <row r="371" spans="1:6" ht="12.75">
      <c r="A371" t="str">
        <f t="shared" si="5"/>
        <v>3093</v>
      </c>
      <c r="B371">
        <v>3093</v>
      </c>
      <c r="C371" s="21">
        <v>43799</v>
      </c>
      <c r="D371" s="110">
        <v>0.7083333333333334</v>
      </c>
      <c r="E371">
        <v>309</v>
      </c>
      <c r="F371">
        <v>306</v>
      </c>
    </row>
    <row r="372" spans="1:6" ht="12.75">
      <c r="A372" t="str">
        <f t="shared" si="5"/>
        <v>3094</v>
      </c>
      <c r="B372">
        <v>3094</v>
      </c>
      <c r="C372" s="21">
        <v>43799</v>
      </c>
      <c r="D372" s="110">
        <v>0.7291666666666666</v>
      </c>
      <c r="E372">
        <v>310</v>
      </c>
      <c r="F372">
        <v>305</v>
      </c>
    </row>
    <row r="373" spans="1:6" ht="12.75">
      <c r="A373" t="str">
        <f t="shared" si="5"/>
        <v>3095</v>
      </c>
      <c r="B373">
        <v>3095</v>
      </c>
      <c r="C373" s="21">
        <v>43799</v>
      </c>
      <c r="D373" s="110">
        <v>0.7083333333333334</v>
      </c>
      <c r="E373">
        <v>311</v>
      </c>
      <c r="F373">
        <v>303</v>
      </c>
    </row>
    <row r="374" spans="1:6" ht="12.75">
      <c r="A374" t="str">
        <f t="shared" si="5"/>
        <v>3096</v>
      </c>
      <c r="B374">
        <v>3096</v>
      </c>
      <c r="C374" s="21">
        <v>43799</v>
      </c>
      <c r="D374" s="110">
        <v>0.7083333333333334</v>
      </c>
      <c r="E374">
        <v>312</v>
      </c>
      <c r="F374">
        <v>304</v>
      </c>
    </row>
    <row r="375" spans="1:6" ht="12.75">
      <c r="A375" t="str">
        <f t="shared" si="5"/>
        <v>Acta:</v>
      </c>
      <c r="B375" t="s">
        <v>506</v>
      </c>
      <c r="C375" t="s">
        <v>507</v>
      </c>
      <c r="D375" t="s">
        <v>508</v>
      </c>
      <c r="E375" t="s">
        <v>518</v>
      </c>
      <c r="F375">
        <v>0</v>
      </c>
    </row>
    <row r="376" spans="1:6" ht="12.75">
      <c r="A376" t="str">
        <f t="shared" si="5"/>
        <v>3101</v>
      </c>
      <c r="B376">
        <v>3101</v>
      </c>
      <c r="C376" s="21">
        <v>43814</v>
      </c>
      <c r="D376" s="110">
        <v>0.4583333333333333</v>
      </c>
      <c r="E376">
        <v>301</v>
      </c>
      <c r="F376">
        <v>304</v>
      </c>
    </row>
    <row r="377" spans="1:6" ht="12.75">
      <c r="A377" t="str">
        <f t="shared" si="5"/>
        <v>3102</v>
      </c>
      <c r="B377">
        <v>3102</v>
      </c>
      <c r="C377" s="21">
        <v>43814</v>
      </c>
      <c r="D377" s="110">
        <v>0.4583333333333333</v>
      </c>
      <c r="E377">
        <v>303</v>
      </c>
      <c r="F377">
        <v>312</v>
      </c>
    </row>
    <row r="378" spans="1:6" ht="12.75">
      <c r="A378" t="str">
        <f t="shared" si="5"/>
        <v>3103</v>
      </c>
      <c r="B378">
        <v>3103</v>
      </c>
      <c r="C378" s="21">
        <v>43813</v>
      </c>
      <c r="D378" s="110">
        <v>0.7083333333333334</v>
      </c>
      <c r="E378">
        <v>305</v>
      </c>
      <c r="F378">
        <v>311</v>
      </c>
    </row>
    <row r="379" spans="1:6" ht="12.75">
      <c r="A379" t="str">
        <f t="shared" si="5"/>
        <v>3104</v>
      </c>
      <c r="B379">
        <v>3104</v>
      </c>
      <c r="C379" s="21">
        <v>43814</v>
      </c>
      <c r="D379" s="110">
        <v>0.4583333333333333</v>
      </c>
      <c r="E379">
        <v>306</v>
      </c>
      <c r="F379">
        <v>310</v>
      </c>
    </row>
    <row r="380" spans="1:6" ht="12.75">
      <c r="A380" t="str">
        <f t="shared" si="5"/>
        <v>3105</v>
      </c>
      <c r="B380">
        <v>3105</v>
      </c>
      <c r="C380" s="21">
        <v>43814</v>
      </c>
      <c r="D380" s="110">
        <v>0.4166666666666667</v>
      </c>
      <c r="E380">
        <v>308</v>
      </c>
      <c r="F380">
        <v>309</v>
      </c>
    </row>
    <row r="381" spans="1:6" ht="12.75">
      <c r="A381" t="str">
        <f t="shared" si="5"/>
        <v>3106</v>
      </c>
      <c r="B381">
        <v>3106</v>
      </c>
      <c r="C381" s="21">
        <v>43813</v>
      </c>
      <c r="D381" s="110">
        <v>0.75</v>
      </c>
      <c r="E381">
        <v>307</v>
      </c>
      <c r="F381">
        <v>302</v>
      </c>
    </row>
    <row r="382" spans="1:6" ht="12.75">
      <c r="A382" t="str">
        <f t="shared" si="5"/>
        <v>Acta:</v>
      </c>
      <c r="B382" t="s">
        <v>506</v>
      </c>
      <c r="C382" t="s">
        <v>507</v>
      </c>
      <c r="D382" t="s">
        <v>508</v>
      </c>
      <c r="E382" t="s">
        <v>519</v>
      </c>
      <c r="F382">
        <v>0</v>
      </c>
    </row>
    <row r="383" spans="1:6" ht="12.75">
      <c r="A383" t="str">
        <f t="shared" si="5"/>
        <v>3111</v>
      </c>
      <c r="B383">
        <v>3111</v>
      </c>
      <c r="C383" s="21">
        <v>43820</v>
      </c>
      <c r="D383" s="110">
        <v>0.7083333333333334</v>
      </c>
      <c r="E383">
        <v>302</v>
      </c>
      <c r="F383">
        <v>301</v>
      </c>
    </row>
    <row r="384" spans="1:6" ht="12.75">
      <c r="A384" t="str">
        <f t="shared" si="5"/>
        <v>3112</v>
      </c>
      <c r="B384">
        <v>3112</v>
      </c>
      <c r="C384" s="21">
        <v>43820</v>
      </c>
      <c r="D384" s="110">
        <v>0.7083333333333334</v>
      </c>
      <c r="E384">
        <v>309</v>
      </c>
      <c r="F384">
        <v>307</v>
      </c>
    </row>
    <row r="385" spans="1:6" ht="12.75">
      <c r="A385" t="str">
        <f t="shared" si="5"/>
        <v>3113</v>
      </c>
      <c r="B385">
        <v>3113</v>
      </c>
      <c r="C385" s="21">
        <v>43820</v>
      </c>
      <c r="D385" s="110">
        <v>0.7291666666666666</v>
      </c>
      <c r="E385">
        <v>310</v>
      </c>
      <c r="F385">
        <v>308</v>
      </c>
    </row>
    <row r="386" spans="1:6" ht="12.75">
      <c r="A386" t="str">
        <f t="shared" si="5"/>
        <v>3114</v>
      </c>
      <c r="B386">
        <v>3114</v>
      </c>
      <c r="C386" s="21">
        <v>43820</v>
      </c>
      <c r="D386" s="110">
        <v>0.7291666666666666</v>
      </c>
      <c r="E386">
        <v>311</v>
      </c>
      <c r="F386">
        <v>306</v>
      </c>
    </row>
    <row r="387" spans="1:6" ht="12.75">
      <c r="A387" t="str">
        <f t="shared" si="5"/>
        <v>3115</v>
      </c>
      <c r="B387">
        <v>3115</v>
      </c>
      <c r="C387" s="21">
        <v>43820</v>
      </c>
      <c r="D387" s="110">
        <v>0.7083333333333334</v>
      </c>
      <c r="E387">
        <v>312</v>
      </c>
      <c r="F387">
        <v>305</v>
      </c>
    </row>
    <row r="388" spans="1:6" ht="12.75">
      <c r="A388" t="str">
        <f t="shared" si="5"/>
        <v>3116</v>
      </c>
      <c r="B388">
        <v>3116</v>
      </c>
      <c r="C388" s="21">
        <v>43820</v>
      </c>
      <c r="D388" s="110">
        <v>0.7083333333333334</v>
      </c>
      <c r="E388">
        <v>304</v>
      </c>
      <c r="F388">
        <v>303</v>
      </c>
    </row>
    <row r="389" spans="1:6" ht="12.75">
      <c r="A389" t="str">
        <f aca="true" t="shared" si="6" ref="A389:A452">TRIM(B389)</f>
        <v>Acta:</v>
      </c>
      <c r="B389" t="s">
        <v>506</v>
      </c>
      <c r="C389" t="s">
        <v>507</v>
      </c>
      <c r="D389" t="s">
        <v>508</v>
      </c>
      <c r="E389" t="s">
        <v>534</v>
      </c>
      <c r="F389">
        <v>0</v>
      </c>
    </row>
    <row r="390" spans="1:6" ht="12.75">
      <c r="A390" t="str">
        <f t="shared" si="6"/>
        <v>3121</v>
      </c>
      <c r="B390">
        <v>3121</v>
      </c>
      <c r="C390" s="21">
        <v>43842</v>
      </c>
      <c r="D390" s="110">
        <v>0.4583333333333333</v>
      </c>
      <c r="E390">
        <v>301</v>
      </c>
      <c r="F390">
        <v>303</v>
      </c>
    </row>
    <row r="391" spans="1:6" ht="12.75">
      <c r="A391" t="str">
        <f t="shared" si="6"/>
        <v>3122</v>
      </c>
      <c r="B391">
        <v>3122</v>
      </c>
      <c r="C391" s="21">
        <v>43841</v>
      </c>
      <c r="D391" s="110">
        <v>0.7083333333333334</v>
      </c>
      <c r="E391">
        <v>304</v>
      </c>
      <c r="F391">
        <v>305</v>
      </c>
    </row>
    <row r="392" spans="1:6" ht="12.75">
      <c r="A392" t="str">
        <f t="shared" si="6"/>
        <v>3123</v>
      </c>
      <c r="B392">
        <v>3123</v>
      </c>
      <c r="C392" s="21">
        <v>43841</v>
      </c>
      <c r="D392" s="110">
        <v>0.7083333333333334</v>
      </c>
      <c r="E392">
        <v>312</v>
      </c>
      <c r="F392">
        <v>306</v>
      </c>
    </row>
    <row r="393" spans="1:6" ht="12.75">
      <c r="A393" t="str">
        <f t="shared" si="6"/>
        <v>3124</v>
      </c>
      <c r="B393">
        <v>3124</v>
      </c>
      <c r="C393" s="21">
        <v>43841</v>
      </c>
      <c r="D393" s="110">
        <v>0.7083333333333334</v>
      </c>
      <c r="E393">
        <v>311</v>
      </c>
      <c r="F393">
        <v>308</v>
      </c>
    </row>
    <row r="394" spans="1:6" ht="12.75">
      <c r="A394" t="str">
        <f t="shared" si="6"/>
        <v>3125</v>
      </c>
      <c r="B394">
        <v>3125</v>
      </c>
      <c r="C394" s="21">
        <v>43841</v>
      </c>
      <c r="D394" s="110">
        <v>0.7291666666666666</v>
      </c>
      <c r="E394">
        <v>310</v>
      </c>
      <c r="F394">
        <v>307</v>
      </c>
    </row>
    <row r="395" spans="1:6" ht="12.75">
      <c r="A395" t="str">
        <f t="shared" si="6"/>
        <v>3126</v>
      </c>
      <c r="B395">
        <v>3126</v>
      </c>
      <c r="C395" s="21">
        <v>43841</v>
      </c>
      <c r="D395" s="110">
        <v>0.7083333333333334</v>
      </c>
      <c r="E395">
        <v>309</v>
      </c>
      <c r="F395">
        <v>302</v>
      </c>
    </row>
    <row r="396" spans="1:6" ht="12.75">
      <c r="A396" t="str">
        <f t="shared" si="6"/>
        <v>Acta:</v>
      </c>
      <c r="B396" t="s">
        <v>506</v>
      </c>
      <c r="C396" t="s">
        <v>507</v>
      </c>
      <c r="D396" t="s">
        <v>508</v>
      </c>
      <c r="E396" t="s">
        <v>524</v>
      </c>
      <c r="F396">
        <v>0</v>
      </c>
    </row>
    <row r="397" spans="1:6" ht="12.75">
      <c r="A397" t="str">
        <f t="shared" si="6"/>
        <v>3131</v>
      </c>
      <c r="B397">
        <v>3131</v>
      </c>
      <c r="C397" s="21">
        <v>43848</v>
      </c>
      <c r="D397" s="110">
        <v>0.7083333333333334</v>
      </c>
      <c r="E397">
        <v>309</v>
      </c>
      <c r="F397">
        <v>301</v>
      </c>
    </row>
    <row r="398" spans="1:6" ht="12.75">
      <c r="A398" t="str">
        <f t="shared" si="6"/>
        <v>3132</v>
      </c>
      <c r="B398">
        <v>3132</v>
      </c>
      <c r="C398" s="21">
        <v>43848</v>
      </c>
      <c r="D398" s="110">
        <v>0.7083333333333334</v>
      </c>
      <c r="E398">
        <v>302</v>
      </c>
      <c r="F398">
        <v>310</v>
      </c>
    </row>
    <row r="399" spans="1:6" ht="12.75">
      <c r="A399" t="str">
        <f t="shared" si="6"/>
        <v>3133</v>
      </c>
      <c r="B399">
        <v>3133</v>
      </c>
      <c r="C399" s="21">
        <v>43848</v>
      </c>
      <c r="D399" s="110">
        <v>0.75</v>
      </c>
      <c r="E399">
        <v>307</v>
      </c>
      <c r="F399">
        <v>311</v>
      </c>
    </row>
    <row r="400" spans="1:6" ht="12.75">
      <c r="A400" t="str">
        <f t="shared" si="6"/>
        <v>3134</v>
      </c>
      <c r="B400">
        <v>3134</v>
      </c>
      <c r="C400" s="21">
        <v>43849</v>
      </c>
      <c r="D400" s="110">
        <v>0.4166666666666667</v>
      </c>
      <c r="E400">
        <v>308</v>
      </c>
      <c r="F400">
        <v>312</v>
      </c>
    </row>
    <row r="401" spans="1:6" ht="12.75">
      <c r="A401" t="str">
        <f t="shared" si="6"/>
        <v>3135</v>
      </c>
      <c r="B401">
        <v>3135</v>
      </c>
      <c r="C401" s="21">
        <v>43849</v>
      </c>
      <c r="D401" s="110">
        <v>0.4583333333333333</v>
      </c>
      <c r="E401">
        <v>306</v>
      </c>
      <c r="F401">
        <v>304</v>
      </c>
    </row>
    <row r="402" spans="1:6" ht="12.75">
      <c r="A402" t="str">
        <f t="shared" si="6"/>
        <v>3136</v>
      </c>
      <c r="B402">
        <v>3136</v>
      </c>
      <c r="C402" s="21">
        <v>43848</v>
      </c>
      <c r="D402" s="110">
        <v>0.7083333333333334</v>
      </c>
      <c r="E402">
        <v>305</v>
      </c>
      <c r="F402">
        <v>303</v>
      </c>
    </row>
    <row r="403" spans="1:6" ht="12.75">
      <c r="A403" t="str">
        <f t="shared" si="6"/>
        <v>Acta:</v>
      </c>
      <c r="B403" t="s">
        <v>506</v>
      </c>
      <c r="C403" t="s">
        <v>507</v>
      </c>
      <c r="D403" t="s">
        <v>508</v>
      </c>
      <c r="E403" t="s">
        <v>525</v>
      </c>
      <c r="F403">
        <v>0</v>
      </c>
    </row>
    <row r="404" spans="1:6" ht="12.75">
      <c r="A404" t="str">
        <f t="shared" si="6"/>
        <v>3141</v>
      </c>
      <c r="B404">
        <v>3141</v>
      </c>
      <c r="C404" s="21">
        <v>43856</v>
      </c>
      <c r="D404" s="110">
        <v>0.4583333333333333</v>
      </c>
      <c r="E404">
        <v>301</v>
      </c>
      <c r="F404">
        <v>305</v>
      </c>
    </row>
    <row r="405" spans="1:6" ht="12.75">
      <c r="A405" t="str">
        <f t="shared" si="6"/>
        <v>3142</v>
      </c>
      <c r="B405">
        <v>3142</v>
      </c>
      <c r="C405" s="21">
        <v>43856</v>
      </c>
      <c r="D405" s="110">
        <v>0.4583333333333333</v>
      </c>
      <c r="E405">
        <v>303</v>
      </c>
      <c r="F405">
        <v>306</v>
      </c>
    </row>
    <row r="406" spans="1:6" ht="12.75">
      <c r="A406" t="str">
        <f t="shared" si="6"/>
        <v>3143</v>
      </c>
      <c r="B406">
        <v>3143</v>
      </c>
      <c r="C406" s="21">
        <v>43855</v>
      </c>
      <c r="D406" s="110">
        <v>0.7083333333333334</v>
      </c>
      <c r="E406">
        <v>304</v>
      </c>
      <c r="F406">
        <v>308</v>
      </c>
    </row>
    <row r="407" spans="1:6" ht="12.75">
      <c r="A407" t="str">
        <f t="shared" si="6"/>
        <v>3144</v>
      </c>
      <c r="B407">
        <v>3144</v>
      </c>
      <c r="C407" s="21">
        <v>43855</v>
      </c>
      <c r="D407" s="110">
        <v>0.7083333333333334</v>
      </c>
      <c r="E407">
        <v>312</v>
      </c>
      <c r="F407">
        <v>307</v>
      </c>
    </row>
    <row r="408" spans="1:6" ht="12.75">
      <c r="A408" t="str">
        <f t="shared" si="6"/>
        <v>3145</v>
      </c>
      <c r="B408">
        <v>3145</v>
      </c>
      <c r="C408" s="21">
        <v>43855</v>
      </c>
      <c r="D408" s="110">
        <v>0.7083333333333334</v>
      </c>
      <c r="E408">
        <v>311</v>
      </c>
      <c r="F408">
        <v>302</v>
      </c>
    </row>
    <row r="409" spans="1:6" ht="12.75">
      <c r="A409" t="str">
        <f t="shared" si="6"/>
        <v>3146</v>
      </c>
      <c r="B409">
        <v>3146</v>
      </c>
      <c r="C409" s="21">
        <v>43855</v>
      </c>
      <c r="D409" s="110">
        <v>0.7291666666666666</v>
      </c>
      <c r="E409">
        <v>310</v>
      </c>
      <c r="F409">
        <v>309</v>
      </c>
    </row>
    <row r="410" spans="1:6" ht="12.75">
      <c r="A410" t="str">
        <f t="shared" si="6"/>
        <v>Acta:</v>
      </c>
      <c r="B410" t="s">
        <v>506</v>
      </c>
      <c r="C410" t="s">
        <v>507</v>
      </c>
      <c r="D410" t="s">
        <v>508</v>
      </c>
      <c r="E410" t="s">
        <v>526</v>
      </c>
      <c r="F410">
        <v>0</v>
      </c>
    </row>
    <row r="411" spans="1:6" ht="12.75">
      <c r="A411" t="str">
        <f t="shared" si="6"/>
        <v>3151</v>
      </c>
      <c r="B411">
        <v>3151</v>
      </c>
      <c r="C411" s="21">
        <v>43869</v>
      </c>
      <c r="D411" s="110">
        <v>0.7291666666666666</v>
      </c>
      <c r="E411">
        <v>310</v>
      </c>
      <c r="F411">
        <v>301</v>
      </c>
    </row>
    <row r="412" spans="1:6" ht="12.75">
      <c r="A412" t="str">
        <f t="shared" si="6"/>
        <v>3152</v>
      </c>
      <c r="B412">
        <v>3152</v>
      </c>
      <c r="C412" s="21">
        <v>43869</v>
      </c>
      <c r="D412" s="110">
        <v>0.7083333333333334</v>
      </c>
      <c r="E412">
        <v>309</v>
      </c>
      <c r="F412">
        <v>311</v>
      </c>
    </row>
    <row r="413" spans="1:6" ht="12.75">
      <c r="A413" t="str">
        <f t="shared" si="6"/>
        <v>3153</v>
      </c>
      <c r="B413">
        <v>3153</v>
      </c>
      <c r="C413" s="21">
        <v>43869</v>
      </c>
      <c r="D413" s="110">
        <v>0.7083333333333334</v>
      </c>
      <c r="E413">
        <v>302</v>
      </c>
      <c r="F413">
        <v>312</v>
      </c>
    </row>
    <row r="414" spans="1:6" ht="12.75">
      <c r="A414" t="str">
        <f t="shared" si="6"/>
        <v>3154</v>
      </c>
      <c r="B414">
        <v>3154</v>
      </c>
      <c r="C414" s="21">
        <v>43869</v>
      </c>
      <c r="D414" s="110">
        <v>0.75</v>
      </c>
      <c r="E414">
        <v>307</v>
      </c>
      <c r="F414">
        <v>304</v>
      </c>
    </row>
    <row r="415" spans="1:6" ht="12.75">
      <c r="A415" t="str">
        <f t="shared" si="6"/>
        <v>3155</v>
      </c>
      <c r="B415">
        <v>3155</v>
      </c>
      <c r="C415" s="21">
        <v>43870</v>
      </c>
      <c r="D415" s="110">
        <v>0.4166666666666667</v>
      </c>
      <c r="E415">
        <v>308</v>
      </c>
      <c r="F415">
        <v>303</v>
      </c>
    </row>
    <row r="416" spans="1:6" ht="12.75">
      <c r="A416" t="str">
        <f t="shared" si="6"/>
        <v>3156</v>
      </c>
      <c r="B416">
        <v>3156</v>
      </c>
      <c r="C416" s="21">
        <v>43870</v>
      </c>
      <c r="D416" s="110">
        <v>0.4583333333333333</v>
      </c>
      <c r="E416">
        <v>306</v>
      </c>
      <c r="F416">
        <v>305</v>
      </c>
    </row>
    <row r="417" spans="1:6" ht="12.75">
      <c r="A417" t="str">
        <f t="shared" si="6"/>
        <v>Acta:</v>
      </c>
      <c r="B417" t="s">
        <v>506</v>
      </c>
      <c r="C417" t="s">
        <v>507</v>
      </c>
      <c r="D417" t="s">
        <v>508</v>
      </c>
      <c r="E417" t="s">
        <v>527</v>
      </c>
      <c r="F417">
        <v>0</v>
      </c>
    </row>
    <row r="418" spans="1:6" ht="12.75">
      <c r="A418" t="str">
        <f t="shared" si="6"/>
        <v>3161</v>
      </c>
      <c r="B418">
        <v>3161</v>
      </c>
      <c r="C418" s="21">
        <v>43877</v>
      </c>
      <c r="D418" s="110">
        <v>0.4583333333333333</v>
      </c>
      <c r="E418">
        <v>301</v>
      </c>
      <c r="F418">
        <v>306</v>
      </c>
    </row>
    <row r="419" spans="1:6" ht="12.75">
      <c r="A419" t="str">
        <f t="shared" si="6"/>
        <v>3162</v>
      </c>
      <c r="B419">
        <v>3162</v>
      </c>
      <c r="C419" s="21">
        <v>43876</v>
      </c>
      <c r="D419" s="110">
        <v>0.7083333333333334</v>
      </c>
      <c r="E419">
        <v>305</v>
      </c>
      <c r="F419">
        <v>308</v>
      </c>
    </row>
    <row r="420" spans="1:6" ht="12.75">
      <c r="A420" t="str">
        <f t="shared" si="6"/>
        <v>3163</v>
      </c>
      <c r="B420">
        <v>3163</v>
      </c>
      <c r="C420" s="21">
        <v>43877</v>
      </c>
      <c r="D420" s="110">
        <v>0.4583333333333333</v>
      </c>
      <c r="E420">
        <v>303</v>
      </c>
      <c r="F420">
        <v>307</v>
      </c>
    </row>
    <row r="421" spans="1:6" ht="12.75">
      <c r="A421" t="str">
        <f t="shared" si="6"/>
        <v>3164</v>
      </c>
      <c r="B421">
        <v>3164</v>
      </c>
      <c r="C421" s="21">
        <v>43876</v>
      </c>
      <c r="D421" s="110">
        <v>0.7083333333333334</v>
      </c>
      <c r="E421">
        <v>304</v>
      </c>
      <c r="F421">
        <v>302</v>
      </c>
    </row>
    <row r="422" spans="1:6" ht="12.75">
      <c r="A422" t="str">
        <f t="shared" si="6"/>
        <v>3165</v>
      </c>
      <c r="B422">
        <v>3165</v>
      </c>
      <c r="C422" s="21">
        <v>43876</v>
      </c>
      <c r="D422" s="110">
        <v>0.7083333333333334</v>
      </c>
      <c r="E422">
        <v>312</v>
      </c>
      <c r="F422">
        <v>309</v>
      </c>
    </row>
    <row r="423" spans="1:6" ht="12.75">
      <c r="A423" t="str">
        <f t="shared" si="6"/>
        <v>3166</v>
      </c>
      <c r="B423">
        <v>3166</v>
      </c>
      <c r="C423" s="21">
        <v>43876</v>
      </c>
      <c r="D423" s="110">
        <v>0.7083333333333334</v>
      </c>
      <c r="E423">
        <v>311</v>
      </c>
      <c r="F423">
        <v>310</v>
      </c>
    </row>
    <row r="424" spans="1:6" ht="12.75">
      <c r="A424" t="str">
        <f t="shared" si="6"/>
        <v>Acta:</v>
      </c>
      <c r="B424" t="s">
        <v>506</v>
      </c>
      <c r="C424" t="s">
        <v>507</v>
      </c>
      <c r="D424" t="s">
        <v>508</v>
      </c>
      <c r="E424" t="s">
        <v>528</v>
      </c>
      <c r="F424">
        <v>0</v>
      </c>
    </row>
    <row r="425" spans="1:6" ht="12.75">
      <c r="A425" t="str">
        <f t="shared" si="6"/>
        <v>3171</v>
      </c>
      <c r="B425">
        <v>3171</v>
      </c>
      <c r="C425" s="21">
        <v>43890</v>
      </c>
      <c r="D425" s="110">
        <v>0.7083333333333334</v>
      </c>
      <c r="E425">
        <v>311</v>
      </c>
      <c r="F425">
        <v>301</v>
      </c>
    </row>
    <row r="426" spans="1:6" ht="12.75">
      <c r="A426" t="str">
        <f t="shared" si="6"/>
        <v>3172</v>
      </c>
      <c r="B426">
        <v>3172</v>
      </c>
      <c r="C426" s="21">
        <v>43890</v>
      </c>
      <c r="D426" s="110">
        <v>0.7291666666666666</v>
      </c>
      <c r="E426">
        <v>310</v>
      </c>
      <c r="F426">
        <v>312</v>
      </c>
    </row>
    <row r="427" spans="1:6" ht="12.75">
      <c r="A427" t="str">
        <f t="shared" si="6"/>
        <v>3173</v>
      </c>
      <c r="B427">
        <v>3173</v>
      </c>
      <c r="C427" s="21">
        <v>43890</v>
      </c>
      <c r="D427" s="110">
        <v>0.7083333333333334</v>
      </c>
      <c r="E427">
        <v>309</v>
      </c>
      <c r="F427">
        <v>304</v>
      </c>
    </row>
    <row r="428" spans="1:6" ht="12.75">
      <c r="A428" t="str">
        <f t="shared" si="6"/>
        <v>3174</v>
      </c>
      <c r="B428">
        <v>3174</v>
      </c>
      <c r="C428" s="21">
        <v>43890</v>
      </c>
      <c r="D428" s="110">
        <v>0.7083333333333334</v>
      </c>
      <c r="E428">
        <v>302</v>
      </c>
      <c r="F428">
        <v>303</v>
      </c>
    </row>
    <row r="429" spans="1:6" ht="12.75">
      <c r="A429" t="str">
        <f t="shared" si="6"/>
        <v>3175</v>
      </c>
      <c r="B429">
        <v>3175</v>
      </c>
      <c r="C429" s="21">
        <v>43890</v>
      </c>
      <c r="D429" s="110">
        <v>0.75</v>
      </c>
      <c r="E429">
        <v>307</v>
      </c>
      <c r="F429">
        <v>305</v>
      </c>
    </row>
    <row r="430" spans="1:6" ht="12.75">
      <c r="A430" t="str">
        <f t="shared" si="6"/>
        <v>3176</v>
      </c>
      <c r="B430">
        <v>3176</v>
      </c>
      <c r="C430" s="21">
        <v>43891</v>
      </c>
      <c r="D430" s="110">
        <v>0.4166666666666667</v>
      </c>
      <c r="E430">
        <v>308</v>
      </c>
      <c r="F430">
        <v>306</v>
      </c>
    </row>
    <row r="431" spans="1:6" ht="12.75">
      <c r="A431" t="str">
        <f t="shared" si="6"/>
        <v>Acta:</v>
      </c>
      <c r="B431" t="s">
        <v>506</v>
      </c>
      <c r="C431" t="s">
        <v>507</v>
      </c>
      <c r="D431" t="s">
        <v>508</v>
      </c>
      <c r="E431" t="s">
        <v>529</v>
      </c>
      <c r="F431">
        <v>0</v>
      </c>
    </row>
    <row r="432" spans="1:6" ht="12.75">
      <c r="A432" t="str">
        <f t="shared" si="6"/>
        <v>3181</v>
      </c>
      <c r="B432">
        <v>3181</v>
      </c>
      <c r="C432" s="21">
        <v>43905</v>
      </c>
      <c r="D432" s="110">
        <v>0.4583333333333333</v>
      </c>
      <c r="E432">
        <v>301</v>
      </c>
      <c r="F432">
        <v>308</v>
      </c>
    </row>
    <row r="433" spans="1:6" ht="12.75">
      <c r="A433" t="str">
        <f t="shared" si="6"/>
        <v>3182</v>
      </c>
      <c r="B433">
        <v>3182</v>
      </c>
      <c r="C433" s="21">
        <v>43905</v>
      </c>
      <c r="D433" s="110">
        <v>0.4583333333333333</v>
      </c>
      <c r="E433">
        <v>306</v>
      </c>
      <c r="F433">
        <v>307</v>
      </c>
    </row>
    <row r="434" spans="1:6" ht="12.75">
      <c r="A434" t="str">
        <f t="shared" si="6"/>
        <v>3183</v>
      </c>
      <c r="B434">
        <v>3183</v>
      </c>
      <c r="C434" s="21">
        <v>43904</v>
      </c>
      <c r="D434" s="110">
        <v>0.7083333333333334</v>
      </c>
      <c r="E434">
        <v>305</v>
      </c>
      <c r="F434">
        <v>302</v>
      </c>
    </row>
    <row r="435" spans="1:6" ht="12.75">
      <c r="A435" t="str">
        <f t="shared" si="6"/>
        <v>3184</v>
      </c>
      <c r="B435">
        <v>3184</v>
      </c>
      <c r="C435" s="21">
        <v>43905</v>
      </c>
      <c r="D435" s="110">
        <v>0.4583333333333333</v>
      </c>
      <c r="E435">
        <v>303</v>
      </c>
      <c r="F435">
        <v>309</v>
      </c>
    </row>
    <row r="436" spans="1:6" ht="12.75">
      <c r="A436" t="str">
        <f t="shared" si="6"/>
        <v>3185</v>
      </c>
      <c r="B436">
        <v>3185</v>
      </c>
      <c r="C436" s="21">
        <v>43904</v>
      </c>
      <c r="D436" s="110">
        <v>0.7083333333333334</v>
      </c>
      <c r="E436">
        <v>304</v>
      </c>
      <c r="F436">
        <v>310</v>
      </c>
    </row>
    <row r="437" spans="1:6" ht="12.75">
      <c r="A437" t="str">
        <f t="shared" si="6"/>
        <v>3186</v>
      </c>
      <c r="B437">
        <v>3186</v>
      </c>
      <c r="C437" s="21">
        <v>43904</v>
      </c>
      <c r="D437" s="110">
        <v>0.7083333333333334</v>
      </c>
      <c r="E437">
        <v>312</v>
      </c>
      <c r="F437">
        <v>311</v>
      </c>
    </row>
    <row r="438" spans="1:6" ht="12.75">
      <c r="A438" t="str">
        <f t="shared" si="6"/>
        <v>Acta:</v>
      </c>
      <c r="B438" t="s">
        <v>506</v>
      </c>
      <c r="C438" t="s">
        <v>507</v>
      </c>
      <c r="D438" t="s">
        <v>508</v>
      </c>
      <c r="E438" t="s">
        <v>530</v>
      </c>
      <c r="F438">
        <v>0</v>
      </c>
    </row>
    <row r="439" spans="1:6" ht="12.75">
      <c r="A439" t="str">
        <f t="shared" si="6"/>
        <v>3191</v>
      </c>
      <c r="B439">
        <v>3191</v>
      </c>
      <c r="C439" s="21">
        <v>43911</v>
      </c>
      <c r="D439" s="110">
        <v>0.7083333333333334</v>
      </c>
      <c r="E439">
        <v>312</v>
      </c>
      <c r="F439">
        <v>301</v>
      </c>
    </row>
    <row r="440" spans="1:6" ht="12.75">
      <c r="A440" t="str">
        <f t="shared" si="6"/>
        <v>3192</v>
      </c>
      <c r="B440">
        <v>3192</v>
      </c>
      <c r="C440" s="21">
        <v>43911</v>
      </c>
      <c r="D440" s="110">
        <v>0.7083333333333334</v>
      </c>
      <c r="E440">
        <v>311</v>
      </c>
      <c r="F440">
        <v>304</v>
      </c>
    </row>
    <row r="441" spans="1:6" ht="12.75">
      <c r="A441" t="str">
        <f t="shared" si="6"/>
        <v>3193</v>
      </c>
      <c r="B441">
        <v>3193</v>
      </c>
      <c r="C441" s="21">
        <v>43911</v>
      </c>
      <c r="D441" s="110">
        <v>0.7291666666666666</v>
      </c>
      <c r="E441">
        <v>310</v>
      </c>
      <c r="F441">
        <v>303</v>
      </c>
    </row>
    <row r="442" spans="1:6" ht="12.75">
      <c r="A442" t="str">
        <f t="shared" si="6"/>
        <v>3194</v>
      </c>
      <c r="B442">
        <v>3194</v>
      </c>
      <c r="C442" s="21">
        <v>43911</v>
      </c>
      <c r="D442" s="110">
        <v>0.7083333333333334</v>
      </c>
      <c r="E442">
        <v>309</v>
      </c>
      <c r="F442">
        <v>305</v>
      </c>
    </row>
    <row r="443" spans="1:6" ht="12.75">
      <c r="A443" t="str">
        <f t="shared" si="6"/>
        <v>3195</v>
      </c>
      <c r="B443">
        <v>3195</v>
      </c>
      <c r="C443" s="21">
        <v>43911</v>
      </c>
      <c r="D443" s="110">
        <v>0.7083333333333334</v>
      </c>
      <c r="E443">
        <v>302</v>
      </c>
      <c r="F443">
        <v>306</v>
      </c>
    </row>
    <row r="444" spans="1:6" ht="12.75">
      <c r="A444" t="str">
        <f t="shared" si="6"/>
        <v>3196</v>
      </c>
      <c r="B444">
        <v>3196</v>
      </c>
      <c r="C444" s="21">
        <v>43911</v>
      </c>
      <c r="D444" s="110">
        <v>0.75</v>
      </c>
      <c r="E444">
        <v>307</v>
      </c>
      <c r="F444">
        <v>308</v>
      </c>
    </row>
    <row r="445" spans="1:6" ht="12.75">
      <c r="A445" t="str">
        <f t="shared" si="6"/>
        <v>Acta:</v>
      </c>
      <c r="B445" t="s">
        <v>506</v>
      </c>
      <c r="C445" t="s">
        <v>507</v>
      </c>
      <c r="D445" t="s">
        <v>508</v>
      </c>
      <c r="E445" t="s">
        <v>531</v>
      </c>
      <c r="F445">
        <v>0</v>
      </c>
    </row>
    <row r="446" spans="1:6" ht="12.75">
      <c r="A446" t="str">
        <f t="shared" si="6"/>
        <v>3201</v>
      </c>
      <c r="B446">
        <v>3201</v>
      </c>
      <c r="C446" s="21">
        <v>43919</v>
      </c>
      <c r="D446" s="110">
        <v>0.4583333333333333</v>
      </c>
      <c r="E446">
        <v>301</v>
      </c>
      <c r="F446">
        <v>307</v>
      </c>
    </row>
    <row r="447" spans="1:6" ht="12.75">
      <c r="A447" t="str">
        <f t="shared" si="6"/>
        <v>3202</v>
      </c>
      <c r="B447">
        <v>3202</v>
      </c>
      <c r="C447" s="21">
        <v>43919</v>
      </c>
      <c r="D447" s="110">
        <v>0.4166666666666667</v>
      </c>
      <c r="E447">
        <v>308</v>
      </c>
      <c r="F447">
        <v>302</v>
      </c>
    </row>
    <row r="448" spans="1:6" ht="12.75">
      <c r="A448" t="str">
        <f t="shared" si="6"/>
        <v>3203</v>
      </c>
      <c r="B448">
        <v>3203</v>
      </c>
      <c r="C448" s="21">
        <v>43919</v>
      </c>
      <c r="D448" s="110">
        <v>0.4583333333333333</v>
      </c>
      <c r="E448">
        <v>306</v>
      </c>
      <c r="F448">
        <v>309</v>
      </c>
    </row>
    <row r="449" spans="1:6" ht="12.75">
      <c r="A449" t="str">
        <f t="shared" si="6"/>
        <v>3204</v>
      </c>
      <c r="B449">
        <v>3204</v>
      </c>
      <c r="C449" s="21">
        <v>43918</v>
      </c>
      <c r="D449" s="110">
        <v>0.7083333333333334</v>
      </c>
      <c r="E449">
        <v>305</v>
      </c>
      <c r="F449">
        <v>310</v>
      </c>
    </row>
    <row r="450" spans="1:6" ht="12.75">
      <c r="A450" t="str">
        <f t="shared" si="6"/>
        <v>3205</v>
      </c>
      <c r="B450">
        <v>3205</v>
      </c>
      <c r="C450" s="21">
        <v>43919</v>
      </c>
      <c r="D450" s="110">
        <v>0.4583333333333333</v>
      </c>
      <c r="E450">
        <v>303</v>
      </c>
      <c r="F450">
        <v>311</v>
      </c>
    </row>
    <row r="451" spans="1:6" ht="12.75">
      <c r="A451" t="str">
        <f t="shared" si="6"/>
        <v>3206</v>
      </c>
      <c r="B451">
        <v>3206</v>
      </c>
      <c r="C451" s="21">
        <v>43918</v>
      </c>
      <c r="D451" s="110">
        <v>0.7083333333333334</v>
      </c>
      <c r="E451">
        <v>304</v>
      </c>
      <c r="F451">
        <v>312</v>
      </c>
    </row>
    <row r="452" spans="1:6" ht="12.75">
      <c r="A452" t="str">
        <f t="shared" si="6"/>
        <v>Acta:</v>
      </c>
      <c r="B452" t="s">
        <v>506</v>
      </c>
      <c r="C452" t="s">
        <v>507</v>
      </c>
      <c r="D452" t="s">
        <v>508</v>
      </c>
      <c r="E452" t="s">
        <v>532</v>
      </c>
      <c r="F452">
        <v>0</v>
      </c>
    </row>
    <row r="453" spans="1:6" ht="12.75">
      <c r="A453" t="str">
        <f aca="true" t="shared" si="7" ref="A453:A465">TRIM(B453)</f>
        <v>3211</v>
      </c>
      <c r="B453">
        <v>3211</v>
      </c>
      <c r="C453" s="21">
        <v>43925</v>
      </c>
      <c r="D453" s="110">
        <v>0.7083333333333334</v>
      </c>
      <c r="E453">
        <v>304</v>
      </c>
      <c r="F453">
        <v>301</v>
      </c>
    </row>
    <row r="454" spans="1:6" ht="12.75">
      <c r="A454" t="str">
        <f t="shared" si="7"/>
        <v>3212</v>
      </c>
      <c r="B454">
        <v>3212</v>
      </c>
      <c r="C454" s="21">
        <v>43925</v>
      </c>
      <c r="D454" s="110">
        <v>0.7083333333333334</v>
      </c>
      <c r="E454">
        <v>312</v>
      </c>
      <c r="F454">
        <v>303</v>
      </c>
    </row>
    <row r="455" spans="1:6" ht="12.75">
      <c r="A455" t="str">
        <f t="shared" si="7"/>
        <v>3213</v>
      </c>
      <c r="B455">
        <v>3213</v>
      </c>
      <c r="C455" s="21">
        <v>43925</v>
      </c>
      <c r="D455" s="110">
        <v>0.7083333333333334</v>
      </c>
      <c r="E455">
        <v>311</v>
      </c>
      <c r="F455">
        <v>305</v>
      </c>
    </row>
    <row r="456" spans="1:6" ht="12.75">
      <c r="A456" t="str">
        <f t="shared" si="7"/>
        <v>3214</v>
      </c>
      <c r="B456">
        <v>3214</v>
      </c>
      <c r="C456" s="21">
        <v>43925</v>
      </c>
      <c r="D456" s="110">
        <v>0.7291666666666666</v>
      </c>
      <c r="E456">
        <v>310</v>
      </c>
      <c r="F456">
        <v>306</v>
      </c>
    </row>
    <row r="457" spans="1:6" ht="12.75">
      <c r="A457" t="str">
        <f t="shared" si="7"/>
        <v>3215</v>
      </c>
      <c r="B457">
        <v>3215</v>
      </c>
      <c r="C457" s="21">
        <v>43925</v>
      </c>
      <c r="D457" s="110">
        <v>0.7083333333333334</v>
      </c>
      <c r="E457">
        <v>309</v>
      </c>
      <c r="F457">
        <v>308</v>
      </c>
    </row>
    <row r="458" spans="1:6" ht="12.75">
      <c r="A458" t="str">
        <f t="shared" si="7"/>
        <v>3216</v>
      </c>
      <c r="B458">
        <v>3216</v>
      </c>
      <c r="C458" s="21">
        <v>43925</v>
      </c>
      <c r="D458" s="110">
        <v>0.7083333333333334</v>
      </c>
      <c r="E458">
        <v>302</v>
      </c>
      <c r="F458">
        <v>307</v>
      </c>
    </row>
    <row r="459" spans="1:6" ht="12.75">
      <c r="A459" t="str">
        <f t="shared" si="7"/>
        <v>Acta:</v>
      </c>
      <c r="B459" t="s">
        <v>506</v>
      </c>
      <c r="C459" t="s">
        <v>507</v>
      </c>
      <c r="D459" t="s">
        <v>508</v>
      </c>
      <c r="E459" t="s">
        <v>533</v>
      </c>
      <c r="F459">
        <v>0</v>
      </c>
    </row>
    <row r="460" spans="1:6" ht="12.75">
      <c r="A460" t="str">
        <f t="shared" si="7"/>
        <v>3221</v>
      </c>
      <c r="B460">
        <v>3221</v>
      </c>
      <c r="C460" s="21">
        <v>43940</v>
      </c>
      <c r="D460" s="110">
        <v>0.4583333333333333</v>
      </c>
      <c r="E460">
        <v>301</v>
      </c>
      <c r="F460">
        <v>302</v>
      </c>
    </row>
    <row r="461" spans="1:6" ht="12.75">
      <c r="A461" t="str">
        <f t="shared" si="7"/>
        <v>3222</v>
      </c>
      <c r="B461">
        <v>3222</v>
      </c>
      <c r="C461" s="21">
        <v>43939</v>
      </c>
      <c r="D461" s="110">
        <v>0.75</v>
      </c>
      <c r="E461">
        <v>307</v>
      </c>
      <c r="F461">
        <v>309</v>
      </c>
    </row>
    <row r="462" spans="1:6" ht="12.75">
      <c r="A462" t="str">
        <f t="shared" si="7"/>
        <v>3223</v>
      </c>
      <c r="B462">
        <v>3223</v>
      </c>
      <c r="C462" s="21">
        <v>43940</v>
      </c>
      <c r="D462" s="110">
        <v>0.4166666666666667</v>
      </c>
      <c r="E462">
        <v>308</v>
      </c>
      <c r="F462">
        <v>310</v>
      </c>
    </row>
    <row r="463" spans="1:6" ht="12.75">
      <c r="A463" t="str">
        <f t="shared" si="7"/>
        <v>3224</v>
      </c>
      <c r="B463">
        <v>3224</v>
      </c>
      <c r="C463" s="21">
        <v>43940</v>
      </c>
      <c r="D463" s="110">
        <v>0.4583333333333333</v>
      </c>
      <c r="E463">
        <v>306</v>
      </c>
      <c r="F463">
        <v>311</v>
      </c>
    </row>
    <row r="464" spans="1:6" ht="12.75">
      <c r="A464" t="str">
        <f t="shared" si="7"/>
        <v>3225</v>
      </c>
      <c r="B464">
        <v>3225</v>
      </c>
      <c r="C464" s="21">
        <v>43939</v>
      </c>
      <c r="D464" s="110">
        <v>0.7083333333333334</v>
      </c>
      <c r="E464">
        <v>305</v>
      </c>
      <c r="F464">
        <v>312</v>
      </c>
    </row>
    <row r="465" spans="1:6" ht="12.75">
      <c r="A465" t="str">
        <f t="shared" si="7"/>
        <v>3226</v>
      </c>
      <c r="B465">
        <v>3226</v>
      </c>
      <c r="C465" s="21">
        <v>43940</v>
      </c>
      <c r="D465" s="110">
        <v>0.4583333333333333</v>
      </c>
      <c r="E465">
        <v>303</v>
      </c>
      <c r="F465">
        <v>304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competicio08</dc:creator>
  <cp:keywords/>
  <dc:description/>
  <cp:lastModifiedBy>Xavier Sospedra</cp:lastModifiedBy>
  <cp:lastPrinted>2019-09-24T15:30:22Z</cp:lastPrinted>
  <dcterms:created xsi:type="dcterms:W3CDTF">2011-09-29T10:20:15Z</dcterms:created>
  <dcterms:modified xsi:type="dcterms:W3CDTF">2020-01-13T11:21:24Z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